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pptx" ContentType="application/vnd.openxmlformats-officedocument.presentationml.presentation"/>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mc:AlternateContent xmlns:mc="http://schemas.openxmlformats.org/markup-compatibility/2006">
    <mc:Choice Requires="x15">
      <x15ac:absPath xmlns:x15ac="http://schemas.microsoft.com/office/spreadsheetml/2010/11/ac" url="\\Desktop-fs4u8oj\ドキュメント\業務\技術情報\土肥検討資料\(DxO Mark Data利用) DSC Sensor性能計算結果\"/>
    </mc:Choice>
  </mc:AlternateContent>
  <xr:revisionPtr revIDLastSave="0" documentId="13_ncr:1_{18FD61EF-CDBF-4B41-9749-A1DE2AE7A8DE}" xr6:coauthVersionLast="45" xr6:coauthVersionMax="45" xr10:uidLastSave="{00000000-0000-0000-0000-000000000000}"/>
  <bookViews>
    <workbookView xWindow="-120" yWindow="-120" windowWidth="37665" windowHeight="21840" tabRatio="836" xr2:uid="{00000000-000D-0000-FFFF-FFFF00000000}"/>
  </bookViews>
  <sheets>
    <sheet name="Data" sheetId="2" r:id="rId1"/>
    <sheet name="計算方法説明" sheetId="9" r:id="rId2"/>
    <sheet name="計算Sheet" sheetId="1" r:id="rId3"/>
    <sheet name="画素数" sheetId="3" r:id="rId4"/>
    <sheet name="Cell Size" sheetId="4" r:id="rId5"/>
    <sheet name="感度電子数" sheetId="5" r:id="rId6"/>
    <sheet name="単位面積当たり感度電子数" sheetId="6" r:id="rId7"/>
    <sheet name="飽和電子数" sheetId="7" r:id="rId8"/>
    <sheet name="単位面積当たり飽和電子数" sheetId="8" r:id="rId9"/>
    <sheet name="Dark Noise(ISO800相当)" sheetId="10" r:id="rId10"/>
    <sheet name="単位面積当たり感度電子数vs飽和電子数" sheetId="11"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 i="1" l="1"/>
  <c r="Z12" i="2" l="1"/>
  <c r="Z13" i="2"/>
  <c r="Z14" i="2"/>
  <c r="Z15" i="2"/>
  <c r="Z16" i="2"/>
  <c r="Z17" i="2"/>
  <c r="Z18" i="2"/>
  <c r="Z19" i="2"/>
  <c r="Z7" i="2"/>
  <c r="Z8" i="2"/>
  <c r="Z9" i="2"/>
  <c r="Z10" i="2"/>
  <c r="Z11" i="2"/>
  <c r="Z20" i="2"/>
  <c r="Z21" i="2"/>
  <c r="Z22" i="2"/>
  <c r="Z23" i="2"/>
  <c r="Z24" i="2"/>
  <c r="Z25" i="2"/>
  <c r="Z26" i="2"/>
  <c r="Z27" i="2"/>
  <c r="Z28" i="2"/>
  <c r="Z29" i="2"/>
  <c r="Z30" i="2"/>
  <c r="Z31" i="2"/>
  <c r="Z32" i="2"/>
  <c r="Z33" i="2"/>
  <c r="Z34" i="2"/>
  <c r="Z35" i="2"/>
  <c r="Z36" i="2"/>
  <c r="Z37" i="2"/>
  <c r="Z38" i="2"/>
  <c r="Z39" i="2"/>
  <c r="Z40" i="2"/>
  <c r="Z41" i="2"/>
  <c r="Z42" i="2"/>
  <c r="Z43" i="2"/>
  <c r="Z44" i="2"/>
  <c r="Z45" i="2"/>
  <c r="Z6" i="2"/>
  <c r="AG51" i="2"/>
  <c r="Z51" i="2"/>
  <c r="AH51" i="2" s="1"/>
  <c r="O51" i="2"/>
  <c r="Y51" i="2" s="1"/>
  <c r="N51" i="2"/>
  <c r="AG177" i="2"/>
  <c r="Z177" i="2"/>
  <c r="AI177" i="2" s="1"/>
  <c r="O177" i="2"/>
  <c r="Y177" i="2" s="1"/>
  <c r="N177" i="2"/>
  <c r="AG349" i="2"/>
  <c r="Z349" i="2"/>
  <c r="AH349" i="2" s="1"/>
  <c r="O349" i="2"/>
  <c r="Y349" i="2" s="1"/>
  <c r="N349" i="2"/>
  <c r="AG52" i="2"/>
  <c r="Z52" i="2"/>
  <c r="AH52" i="2" s="1"/>
  <c r="O52" i="2"/>
  <c r="Y52" i="2" s="1"/>
  <c r="N52" i="2"/>
  <c r="AI51" i="2" l="1"/>
  <c r="AA51" i="2"/>
  <c r="AA177" i="2"/>
  <c r="AH177" i="2"/>
  <c r="AA349" i="2"/>
  <c r="AI349" i="2"/>
  <c r="AI52" i="2"/>
  <c r="AA52" i="2"/>
  <c r="AG67" i="2"/>
  <c r="Z67" i="2"/>
  <c r="AH67" i="2" s="1"/>
  <c r="O67" i="2"/>
  <c r="Y67" i="2" s="1"/>
  <c r="N67" i="2"/>
  <c r="AG27" i="2"/>
  <c r="AI27" i="2"/>
  <c r="O27" i="2"/>
  <c r="Y27" i="2" s="1"/>
  <c r="N27" i="2"/>
  <c r="AG65" i="2"/>
  <c r="Z65" i="2"/>
  <c r="AH65" i="2" s="1"/>
  <c r="O65" i="2"/>
  <c r="Y65" i="2" s="1"/>
  <c r="N65" i="2"/>
  <c r="Z178" i="2"/>
  <c r="AH178" i="2" s="1"/>
  <c r="AG178" i="2"/>
  <c r="O178" i="2"/>
  <c r="Y178" i="2" s="1"/>
  <c r="N178" i="2"/>
  <c r="AG28" i="2"/>
  <c r="AI28" i="2"/>
  <c r="N28" i="2"/>
  <c r="O28" i="2"/>
  <c r="Y28" i="2" s="1"/>
  <c r="AH28" i="2" l="1"/>
  <c r="AI67" i="2"/>
  <c r="AA67" i="2"/>
  <c r="AA27" i="2"/>
  <c r="AH27" i="2"/>
  <c r="AA28" i="2"/>
  <c r="AA65" i="2"/>
  <c r="AI65" i="2"/>
  <c r="AI178" i="2"/>
  <c r="AA178" i="2"/>
  <c r="AG45" i="2"/>
  <c r="AH45" i="2"/>
  <c r="AI45" i="2"/>
  <c r="O45" i="2"/>
  <c r="Y45" i="2" s="1"/>
  <c r="N45" i="2"/>
  <c r="AI46" i="2"/>
  <c r="AH46" i="2"/>
  <c r="AG46" i="2"/>
  <c r="O46" i="2"/>
  <c r="Y46" i="2" s="1"/>
  <c r="N46" i="2"/>
  <c r="AI12" i="2"/>
  <c r="AH12" i="2"/>
  <c r="AG12" i="2"/>
  <c r="N12" i="2"/>
  <c r="O12" i="2"/>
  <c r="Y12" i="2" s="1"/>
  <c r="O112" i="2"/>
  <c r="N112" i="2"/>
  <c r="O113" i="2"/>
  <c r="N113" i="2"/>
  <c r="AA46" i="2" l="1"/>
  <c r="AA12" i="2"/>
  <c r="AA45" i="2"/>
  <c r="N365" i="2"/>
  <c r="O359" i="2"/>
  <c r="N359" i="2"/>
  <c r="N358" i="2"/>
  <c r="O358" i="2"/>
  <c r="O265" i="2"/>
  <c r="N265" i="2"/>
  <c r="N266" i="2"/>
  <c r="O266" i="2"/>
  <c r="O267" i="2"/>
  <c r="N267" i="2"/>
  <c r="AG269" i="2"/>
  <c r="Z269" i="2"/>
  <c r="AH269" i="2" s="1"/>
  <c r="O269" i="2"/>
  <c r="Y269" i="2" s="1"/>
  <c r="N269" i="2"/>
  <c r="AG83" i="2"/>
  <c r="Z83" i="2"/>
  <c r="AI83" i="2" s="1"/>
  <c r="AG84" i="2"/>
  <c r="Z84" i="2"/>
  <c r="AH84" i="2" s="1"/>
  <c r="O84" i="2"/>
  <c r="Y84" i="2" s="1"/>
  <c r="N84" i="2"/>
  <c r="O83" i="2"/>
  <c r="Y83" i="2" s="1"/>
  <c r="N83" i="2"/>
  <c r="AI269" i="2" l="1"/>
  <c r="AA269" i="2"/>
  <c r="AH83" i="2"/>
  <c r="AA83" i="2"/>
  <c r="AA84" i="2"/>
  <c r="AI84" i="2"/>
  <c r="AG53" i="2"/>
  <c r="Z53" i="2"/>
  <c r="AI53" i="2" s="1"/>
  <c r="O53" i="2"/>
  <c r="Y53" i="2" s="1"/>
  <c r="N53" i="2"/>
  <c r="AH53" i="2" l="1"/>
  <c r="AA53" i="2"/>
  <c r="AG114" i="2"/>
  <c r="Z114" i="2"/>
  <c r="N114" i="2"/>
  <c r="O114" i="2"/>
  <c r="Y114" i="2" s="1"/>
  <c r="N115" i="2"/>
  <c r="O115" i="2"/>
  <c r="Y115" i="2" s="1"/>
  <c r="Z115" i="2"/>
  <c r="AI115" i="2" s="1"/>
  <c r="AG115" i="2"/>
  <c r="AG68" i="2"/>
  <c r="Z68" i="2"/>
  <c r="AH68" i="2" s="1"/>
  <c r="N68" i="2"/>
  <c r="O68" i="2"/>
  <c r="Y68" i="2" s="1"/>
  <c r="AG54" i="2"/>
  <c r="Z54" i="2"/>
  <c r="O54" i="2"/>
  <c r="Y54" i="2" s="1"/>
  <c r="N54" i="2"/>
  <c r="AA114" i="2" l="1"/>
  <c r="AH114" i="2"/>
  <c r="AI114" i="2"/>
  <c r="AA115" i="2"/>
  <c r="AH115" i="2"/>
  <c r="AI68" i="2"/>
  <c r="AA54" i="2"/>
  <c r="AA68" i="2"/>
  <c r="AH54" i="2"/>
  <c r="AI54" i="2"/>
  <c r="AG85" i="2"/>
  <c r="Z85" i="2"/>
  <c r="O85" i="2"/>
  <c r="Y85" i="2" s="1"/>
  <c r="N85" i="2"/>
  <c r="AA85" i="2" l="1"/>
  <c r="AI85" i="2"/>
  <c r="AH85" i="2"/>
  <c r="AG11" i="2"/>
  <c r="N11" i="2"/>
  <c r="O11" i="2"/>
  <c r="Y11" i="2" s="1"/>
  <c r="AA11" i="2" l="1"/>
  <c r="AH11" i="2"/>
  <c r="AI11" i="2"/>
  <c r="AG29" i="2"/>
  <c r="N29" i="2"/>
  <c r="O29" i="2"/>
  <c r="Y29" i="2" s="1"/>
  <c r="AA29" i="2" l="1"/>
  <c r="AH29" i="2"/>
  <c r="AI29" i="2"/>
  <c r="AG13" i="2"/>
  <c r="AH13" i="2"/>
  <c r="O13" i="2"/>
  <c r="Y13" i="2" s="1"/>
  <c r="N13" i="2"/>
  <c r="AI13" i="2" l="1"/>
  <c r="AA13" i="2"/>
  <c r="AG411" i="2"/>
  <c r="Z411" i="2"/>
  <c r="AI411" i="2" s="1"/>
  <c r="O411" i="2"/>
  <c r="N411" i="2"/>
  <c r="AG268" i="2"/>
  <c r="Z268" i="2"/>
  <c r="AH268" i="2" s="1"/>
  <c r="O268" i="2"/>
  <c r="Y268" i="2" s="1"/>
  <c r="N268" i="2"/>
  <c r="AG412" i="2"/>
  <c r="Z412" i="2"/>
  <c r="AH412" i="2" s="1"/>
  <c r="O412" i="2"/>
  <c r="Y412" i="2" s="1"/>
  <c r="N412" i="2"/>
  <c r="O295" i="2"/>
  <c r="N295" i="2"/>
  <c r="AG235" i="2"/>
  <c r="Z235" i="2"/>
  <c r="AH235" i="2" s="1"/>
  <c r="O235" i="2"/>
  <c r="Y235" i="2" s="1"/>
  <c r="N235" i="2"/>
  <c r="O221" i="2"/>
  <c r="N221" i="2"/>
  <c r="AG221" i="2"/>
  <c r="Z221" i="2"/>
  <c r="AI221" i="2" s="1"/>
  <c r="AG225" i="2"/>
  <c r="Z225" i="2"/>
  <c r="AI225" i="2" s="1"/>
  <c r="O225" i="2"/>
  <c r="Y225" i="2" s="1"/>
  <c r="N225" i="2"/>
  <c r="AG224" i="2"/>
  <c r="Z224" i="2"/>
  <c r="AI224" i="2" s="1"/>
  <c r="O224" i="2"/>
  <c r="N224" i="2"/>
  <c r="AG223" i="2"/>
  <c r="Z223" i="2"/>
  <c r="AI223" i="2" s="1"/>
  <c r="O223" i="2"/>
  <c r="Y223" i="2" s="1"/>
  <c r="N223" i="2"/>
  <c r="AG308" i="2"/>
  <c r="Z308" i="2"/>
  <c r="AI308" i="2" s="1"/>
  <c r="O308" i="2"/>
  <c r="N308" i="2"/>
  <c r="AG197" i="2"/>
  <c r="AG198" i="2"/>
  <c r="Z198" i="2"/>
  <c r="AH198" i="2" s="1"/>
  <c r="O198" i="2"/>
  <c r="Y198" i="2" s="1"/>
  <c r="N198" i="2"/>
  <c r="Z197" i="2"/>
  <c r="AI197" i="2" s="1"/>
  <c r="O197" i="2"/>
  <c r="Y197" i="2" s="1"/>
  <c r="N197" i="2"/>
  <c r="AG55" i="2"/>
  <c r="Z55" i="2"/>
  <c r="AI55" i="2" s="1"/>
  <c r="O55" i="2"/>
  <c r="N55" i="2"/>
  <c r="AG121" i="2"/>
  <c r="Z121" i="2"/>
  <c r="AI121" i="2" s="1"/>
  <c r="O121" i="2"/>
  <c r="Y121" i="2" s="1"/>
  <c r="N121" i="2"/>
  <c r="AG116" i="2"/>
  <c r="Z116" i="2"/>
  <c r="AI116" i="2" s="1"/>
  <c r="O116" i="2"/>
  <c r="Y116" i="2" s="1"/>
  <c r="N116" i="2"/>
  <c r="AG86" i="2"/>
  <c r="Z86" i="2"/>
  <c r="AI86" i="2" s="1"/>
  <c r="O86" i="2"/>
  <c r="N86" i="2"/>
  <c r="AH411" i="2" l="1"/>
  <c r="AA224" i="2"/>
  <c r="AA411" i="2"/>
  <c r="AH197" i="2"/>
  <c r="AA308" i="2"/>
  <c r="AA223" i="2"/>
  <c r="AH224" i="2"/>
  <c r="AH225" i="2"/>
  <c r="AA221" i="2"/>
  <c r="AH221" i="2"/>
  <c r="AA55" i="2"/>
  <c r="AH55" i="2"/>
  <c r="Y411" i="2"/>
  <c r="AA268" i="2"/>
  <c r="AI268" i="2"/>
  <c r="AI412" i="2"/>
  <c r="AA412" i="2"/>
  <c r="AA235" i="2"/>
  <c r="AI235" i="2"/>
  <c r="Y221" i="2"/>
  <c r="AH223" i="2"/>
  <c r="AA225" i="2"/>
  <c r="Y224" i="2"/>
  <c r="AH308" i="2"/>
  <c r="Y308" i="2"/>
  <c r="AA197" i="2"/>
  <c r="AI198" i="2"/>
  <c r="AA198" i="2"/>
  <c r="Y55" i="2"/>
  <c r="AA121" i="2"/>
  <c r="AH121" i="2"/>
  <c r="AA116" i="2"/>
  <c r="AH116" i="2"/>
  <c r="AH86" i="2"/>
  <c r="AA86" i="2"/>
  <c r="Y86" i="2"/>
  <c r="AG361" i="2"/>
  <c r="Z361" i="2"/>
  <c r="AH361" i="2" s="1"/>
  <c r="O361" i="2"/>
  <c r="Y361" i="2" s="1"/>
  <c r="N361" i="2"/>
  <c r="AG360" i="2"/>
  <c r="Z360" i="2"/>
  <c r="AH360" i="2" s="1"/>
  <c r="O360" i="2"/>
  <c r="Y360" i="2" s="1"/>
  <c r="N360" i="2"/>
  <c r="AA360" i="2" l="1"/>
  <c r="AI361" i="2"/>
  <c r="AI360" i="2"/>
  <c r="AA361" i="2"/>
  <c r="AG329" i="2"/>
  <c r="Z329" i="2"/>
  <c r="N329" i="2"/>
  <c r="O329" i="2"/>
  <c r="Y329" i="2" s="1"/>
  <c r="AA329" i="2" l="1"/>
  <c r="AH329" i="2"/>
  <c r="AI329" i="2"/>
  <c r="AG307" i="2"/>
  <c r="Z307" i="2"/>
  <c r="AI307" i="2" s="1"/>
  <c r="N307" i="2"/>
  <c r="O307" i="2"/>
  <c r="Y307" i="2" s="1"/>
  <c r="Z122" i="2"/>
  <c r="AH122" i="2" s="1"/>
  <c r="AG122" i="2"/>
  <c r="O122" i="2"/>
  <c r="Y122" i="2" s="1"/>
  <c r="N122" i="2"/>
  <c r="AA307" i="2" l="1"/>
  <c r="AH307" i="2"/>
  <c r="AA122" i="2"/>
  <c r="AI122" i="2"/>
  <c r="AG270" i="2"/>
  <c r="Z270" i="2"/>
  <c r="AH270" i="2" s="1"/>
  <c r="O270" i="2"/>
  <c r="Y270" i="2" s="1"/>
  <c r="N270" i="2"/>
  <c r="AG179" i="2"/>
  <c r="Z179" i="2"/>
  <c r="O179" i="2"/>
  <c r="Y179" i="2" s="1"/>
  <c r="N179" i="2"/>
  <c r="AG350" i="2"/>
  <c r="Z350" i="2"/>
  <c r="AH350" i="2" s="1"/>
  <c r="O350" i="2"/>
  <c r="Y350" i="2" s="1"/>
  <c r="N350" i="2"/>
  <c r="AI350" i="2" l="1"/>
  <c r="AA179" i="2"/>
  <c r="AA350" i="2"/>
  <c r="AI179" i="2"/>
  <c r="AH179" i="2"/>
  <c r="AA270" i="2"/>
  <c r="AI270" i="2"/>
  <c r="AG123" i="2"/>
  <c r="Z123" i="2"/>
  <c r="N123" i="2"/>
  <c r="O123" i="2"/>
  <c r="Y123" i="2" s="1"/>
  <c r="AA123" i="2" l="1"/>
  <c r="AI123" i="2"/>
  <c r="AH123" i="2"/>
  <c r="AG14" i="2"/>
  <c r="AI14" i="2"/>
  <c r="O14" i="2"/>
  <c r="Y14" i="2" s="1"/>
  <c r="N14" i="2"/>
  <c r="AH14" i="2" l="1"/>
  <c r="AA14" i="2"/>
  <c r="AG335" i="2"/>
  <c r="Z335" i="2"/>
  <c r="AH335" i="2" s="1"/>
  <c r="O335" i="2"/>
  <c r="Y335" i="2" s="1"/>
  <c r="N335" i="2"/>
  <c r="AA335" i="2" l="1"/>
  <c r="AI335" i="2"/>
  <c r="O180" i="2"/>
  <c r="N180" i="2"/>
  <c r="AG180" i="2"/>
  <c r="Z180" i="2"/>
  <c r="AI180" i="2" s="1"/>
  <c r="AH180" i="2" l="1"/>
  <c r="AA180" i="2"/>
  <c r="Y180" i="2"/>
  <c r="N48" i="2"/>
  <c r="AG71" i="2" l="1"/>
  <c r="Z71" i="2"/>
  <c r="AI71" i="2" s="1"/>
  <c r="N71" i="2"/>
  <c r="O71" i="2"/>
  <c r="Y71" i="2" s="1"/>
  <c r="AG387" i="2"/>
  <c r="Z387" i="2"/>
  <c r="AH387" i="2" s="1"/>
  <c r="O387" i="2"/>
  <c r="Y387" i="2" s="1"/>
  <c r="N387" i="2"/>
  <c r="AG386" i="2"/>
  <c r="Z386" i="2"/>
  <c r="AI386" i="2" s="1"/>
  <c r="O386" i="2"/>
  <c r="Y386" i="2" s="1"/>
  <c r="N386" i="2"/>
  <c r="AA71" i="2" l="1"/>
  <c r="AH71" i="2"/>
  <c r="AH386" i="2"/>
  <c r="AA386" i="2"/>
  <c r="AA387" i="2"/>
  <c r="AI387" i="2"/>
  <c r="AG428" i="2"/>
  <c r="Z428" i="2"/>
  <c r="O428" i="2"/>
  <c r="Y428" i="2" s="1"/>
  <c r="N428" i="2"/>
  <c r="AG328" i="2"/>
  <c r="AG424" i="2"/>
  <c r="Z424" i="2"/>
  <c r="AI424" i="2" s="1"/>
  <c r="O424" i="2"/>
  <c r="Y424" i="2" s="1"/>
  <c r="N424" i="2"/>
  <c r="AG423" i="2"/>
  <c r="Z423" i="2"/>
  <c r="AI423" i="2" s="1"/>
  <c r="O423" i="2"/>
  <c r="Y423" i="2" s="1"/>
  <c r="N423" i="2"/>
  <c r="AG422" i="2"/>
  <c r="Z422" i="2"/>
  <c r="AI422" i="2" s="1"/>
  <c r="O422" i="2"/>
  <c r="Y422" i="2" s="1"/>
  <c r="N422" i="2"/>
  <c r="AG421" i="2"/>
  <c r="Z421" i="2"/>
  <c r="AI421" i="2" s="1"/>
  <c r="O421" i="2"/>
  <c r="Y421" i="2" s="1"/>
  <c r="N421" i="2"/>
  <c r="AG398" i="2"/>
  <c r="Z398" i="2"/>
  <c r="AI398" i="2" s="1"/>
  <c r="AH398" i="2" l="1"/>
  <c r="AA428" i="2"/>
  <c r="AH428" i="2"/>
  <c r="AI428" i="2"/>
  <c r="AH421" i="2"/>
  <c r="AH424" i="2"/>
  <c r="AH423" i="2"/>
  <c r="AA421" i="2"/>
  <c r="AA422" i="2"/>
  <c r="AH422" i="2"/>
  <c r="AA423" i="2"/>
  <c r="AA424" i="2"/>
  <c r="N398" i="2" l="1"/>
  <c r="O398" i="2"/>
  <c r="N366" i="2"/>
  <c r="O366" i="2"/>
  <c r="Y366" i="2" s="1"/>
  <c r="N328" i="2"/>
  <c r="O328" i="2"/>
  <c r="N406" i="2"/>
  <c r="O406" i="2"/>
  <c r="Y406" i="2" s="1"/>
  <c r="Z406" i="2"/>
  <c r="AG406" i="2"/>
  <c r="Z328" i="2"/>
  <c r="AI328" i="2" s="1"/>
  <c r="AA328" i="2" l="1"/>
  <c r="Y398" i="2"/>
  <c r="AA398" i="2"/>
  <c r="AA406" i="2"/>
  <c r="AI406" i="2"/>
  <c r="AH406" i="2"/>
  <c r="AH328" i="2"/>
  <c r="Y328" i="2"/>
  <c r="AG408" i="2" l="1"/>
  <c r="Z408" i="2"/>
  <c r="AH408" i="2" s="1"/>
  <c r="AI408" i="2" l="1"/>
  <c r="O408" i="2"/>
  <c r="Y408" i="2" s="1"/>
  <c r="N408" i="2"/>
  <c r="AA408" i="2" l="1"/>
  <c r="AG365" i="2" l="1"/>
  <c r="Z365" i="2"/>
  <c r="O365" i="2"/>
  <c r="Y365" i="2" s="1"/>
  <c r="AG262" i="2"/>
  <c r="Z262" i="2"/>
  <c r="O262" i="2"/>
  <c r="Y262" i="2" s="1"/>
  <c r="N262" i="2"/>
  <c r="AI262" i="2" l="1"/>
  <c r="AH262" i="2"/>
  <c r="AA365" i="2"/>
  <c r="AI365" i="2"/>
  <c r="AH365" i="2"/>
  <c r="AA262" i="2"/>
  <c r="AG6" i="2"/>
  <c r="O6" i="2"/>
  <c r="Y6" i="2" s="1"/>
  <c r="N6" i="2"/>
  <c r="AG7" i="2"/>
  <c r="O7" i="2"/>
  <c r="Y7" i="2" s="1"/>
  <c r="N7" i="2"/>
  <c r="AG261" i="2"/>
  <c r="Z261" i="2"/>
  <c r="O261" i="2"/>
  <c r="N261" i="2"/>
  <c r="AG77" i="2"/>
  <c r="Z77" i="2"/>
  <c r="O77" i="2"/>
  <c r="N77" i="2"/>
  <c r="AI77" i="2" l="1"/>
  <c r="AH77" i="2"/>
  <c r="AI7" i="2"/>
  <c r="AH7" i="2"/>
  <c r="AI261" i="2"/>
  <c r="AH261" i="2"/>
  <c r="AI6" i="2"/>
  <c r="AH6" i="2"/>
  <c r="AA77" i="2"/>
  <c r="AA261" i="2"/>
  <c r="AA6" i="2"/>
  <c r="AA7" i="2"/>
  <c r="Y261" i="2"/>
  <c r="Y77" i="2"/>
  <c r="AG31" i="2"/>
  <c r="N31" i="2"/>
  <c r="O31" i="2"/>
  <c r="Y31" i="2" s="1"/>
  <c r="AG19" i="2"/>
  <c r="AG21" i="2"/>
  <c r="O19" i="2"/>
  <c r="Y19" i="2" s="1"/>
  <c r="N19" i="2"/>
  <c r="AG332" i="2"/>
  <c r="Z332" i="2"/>
  <c r="O332" i="2"/>
  <c r="Y332" i="2" s="1"/>
  <c r="N332" i="2"/>
  <c r="AI31" i="2" l="1"/>
  <c r="AH31" i="2"/>
  <c r="AH332" i="2"/>
  <c r="AI332" i="2"/>
  <c r="AI19" i="2"/>
  <c r="AH19" i="2"/>
  <c r="AA31" i="2"/>
  <c r="AA19" i="2"/>
  <c r="AA332" i="2"/>
  <c r="O316" i="2" l="1"/>
  <c r="Y316" i="2" s="1"/>
  <c r="N316" i="2"/>
  <c r="AG316" i="2"/>
  <c r="Z316" i="2"/>
  <c r="AI316" i="2" l="1"/>
  <c r="AH316" i="2"/>
  <c r="AA316" i="2"/>
  <c r="AG218" i="2" l="1"/>
  <c r="Z218" i="2"/>
  <c r="O218" i="2"/>
  <c r="N218" i="2"/>
  <c r="AG217" i="2"/>
  <c r="Z217" i="2"/>
  <c r="O217" i="2"/>
  <c r="Y217" i="2" s="1"/>
  <c r="N217" i="2"/>
  <c r="AG240" i="2"/>
  <c r="Z240" i="2"/>
  <c r="O240" i="2"/>
  <c r="N240" i="2"/>
  <c r="AG255" i="2"/>
  <c r="Z255" i="2"/>
  <c r="O255" i="2"/>
  <c r="Y255" i="2" s="1"/>
  <c r="N255" i="2"/>
  <c r="AG405" i="2"/>
  <c r="Z405" i="2"/>
  <c r="O405" i="2"/>
  <c r="N405" i="2"/>
  <c r="AG254" i="2"/>
  <c r="Z254" i="2"/>
  <c r="O254" i="2"/>
  <c r="Y254" i="2" s="1"/>
  <c r="N254" i="2"/>
  <c r="AG253" i="2"/>
  <c r="Z253" i="2"/>
  <c r="O253" i="2"/>
  <c r="N253" i="2"/>
  <c r="AG252" i="2"/>
  <c r="Z252" i="2"/>
  <c r="O252" i="2"/>
  <c r="Y252" i="2" s="1"/>
  <c r="N252" i="2"/>
  <c r="AG251" i="2"/>
  <c r="Z251" i="2"/>
  <c r="O251" i="2"/>
  <c r="N251" i="2"/>
  <c r="AG250" i="2"/>
  <c r="Z250" i="2"/>
  <c r="O250" i="2"/>
  <c r="Y250" i="2" s="1"/>
  <c r="N250" i="2"/>
  <c r="AG249" i="2"/>
  <c r="Z249" i="2"/>
  <c r="O249" i="2"/>
  <c r="N249" i="2"/>
  <c r="AG404" i="2"/>
  <c r="Z404" i="2"/>
  <c r="O404" i="2"/>
  <c r="Y404" i="2" s="1"/>
  <c r="N404" i="2"/>
  <c r="AG248" i="2"/>
  <c r="Z248" i="2"/>
  <c r="O248" i="2"/>
  <c r="N248" i="2"/>
  <c r="AG247" i="2"/>
  <c r="Z247" i="2"/>
  <c r="O247" i="2"/>
  <c r="Y247" i="2" s="1"/>
  <c r="N247" i="2"/>
  <c r="AG246" i="2"/>
  <c r="Z246" i="2"/>
  <c r="O246" i="2"/>
  <c r="N246" i="2"/>
  <c r="AG245" i="2"/>
  <c r="Z245" i="2"/>
  <c r="O245" i="2"/>
  <c r="Y245" i="2" s="1"/>
  <c r="N245" i="2"/>
  <c r="AG244" i="2"/>
  <c r="Z244" i="2"/>
  <c r="O244" i="2"/>
  <c r="N244" i="2"/>
  <c r="AG243" i="2"/>
  <c r="Z243" i="2"/>
  <c r="O243" i="2"/>
  <c r="N243" i="2"/>
  <c r="AG242" i="2"/>
  <c r="Z242" i="2"/>
  <c r="O242" i="2"/>
  <c r="Y242" i="2" s="1"/>
  <c r="N242" i="2"/>
  <c r="AG241" i="2"/>
  <c r="Z241" i="2"/>
  <c r="O241" i="2"/>
  <c r="N241" i="2"/>
  <c r="AG82" i="2"/>
  <c r="Z82" i="2"/>
  <c r="O82" i="2"/>
  <c r="Y82" i="2" s="1"/>
  <c r="N82" i="2"/>
  <c r="AG76" i="2"/>
  <c r="Z76" i="2"/>
  <c r="O76" i="2"/>
  <c r="N76" i="2"/>
  <c r="AG75" i="2"/>
  <c r="Z75" i="2"/>
  <c r="O75" i="2"/>
  <c r="Y75" i="2" s="1"/>
  <c r="N75" i="2"/>
  <c r="AG439" i="2"/>
  <c r="Z439" i="2"/>
  <c r="O439" i="2"/>
  <c r="N439" i="2"/>
  <c r="AG260" i="2"/>
  <c r="Z260" i="2"/>
  <c r="O260" i="2"/>
  <c r="Y260" i="2" s="1"/>
  <c r="N260" i="2"/>
  <c r="AG438" i="2"/>
  <c r="Z438" i="2"/>
  <c r="O438" i="2"/>
  <c r="N438" i="2"/>
  <c r="AG407" i="2"/>
  <c r="Z407" i="2"/>
  <c r="O407" i="2"/>
  <c r="Y407" i="2" s="1"/>
  <c r="N407" i="2"/>
  <c r="AG74" i="2"/>
  <c r="Z74" i="2"/>
  <c r="O74" i="2"/>
  <c r="N74" i="2"/>
  <c r="AG10" i="2"/>
  <c r="O10" i="2"/>
  <c r="Y10" i="2" s="1"/>
  <c r="N10" i="2"/>
  <c r="AG73" i="2"/>
  <c r="Z73" i="2"/>
  <c r="O73" i="2"/>
  <c r="N73" i="2"/>
  <c r="AG259" i="2"/>
  <c r="Z259" i="2"/>
  <c r="O259" i="2"/>
  <c r="Y259" i="2" s="1"/>
  <c r="N259" i="2"/>
  <c r="AG72" i="2"/>
  <c r="Z72" i="2"/>
  <c r="O72" i="2"/>
  <c r="N72" i="2"/>
  <c r="AG258" i="2"/>
  <c r="Z258" i="2"/>
  <c r="O258" i="2"/>
  <c r="Y258" i="2" s="1"/>
  <c r="N258" i="2"/>
  <c r="AG257" i="2"/>
  <c r="Z257" i="2"/>
  <c r="O257" i="2"/>
  <c r="N257" i="2"/>
  <c r="AG9" i="2"/>
  <c r="O9" i="2"/>
  <c r="Y9" i="2" s="1"/>
  <c r="N9" i="2"/>
  <c r="AG8" i="2"/>
  <c r="O8" i="2"/>
  <c r="N8" i="2"/>
  <c r="AG70" i="2"/>
  <c r="Z70" i="2"/>
  <c r="O70" i="2"/>
  <c r="N70" i="2"/>
  <c r="AG69" i="2"/>
  <c r="Z69" i="2"/>
  <c r="O69" i="2"/>
  <c r="Y69" i="2" s="1"/>
  <c r="N69" i="2"/>
  <c r="AG256" i="2"/>
  <c r="Z256" i="2"/>
  <c r="O256" i="2"/>
  <c r="Y256" i="2" s="1"/>
  <c r="N256" i="2"/>
  <c r="AG373" i="2"/>
  <c r="Z373" i="2"/>
  <c r="O373" i="2"/>
  <c r="Y373" i="2" s="1"/>
  <c r="N373" i="2"/>
  <c r="AG220" i="2"/>
  <c r="Z220" i="2"/>
  <c r="O220" i="2"/>
  <c r="N220" i="2"/>
  <c r="AG219" i="2"/>
  <c r="Z219" i="2"/>
  <c r="O219" i="2"/>
  <c r="Y219" i="2" s="1"/>
  <c r="N219" i="2"/>
  <c r="AG374" i="2"/>
  <c r="Z374" i="2"/>
  <c r="O374" i="2"/>
  <c r="N374" i="2"/>
  <c r="AG437" i="2"/>
  <c r="Z437" i="2"/>
  <c r="O437" i="2"/>
  <c r="Y437" i="2" s="1"/>
  <c r="N437" i="2"/>
  <c r="AG239" i="2"/>
  <c r="Z239" i="2"/>
  <c r="O239" i="2"/>
  <c r="N239" i="2"/>
  <c r="AG436" i="2"/>
  <c r="Z436" i="2"/>
  <c r="O436" i="2"/>
  <c r="Y436" i="2" s="1"/>
  <c r="N436" i="2"/>
  <c r="AG435" i="2"/>
  <c r="Z435" i="2"/>
  <c r="O435" i="2"/>
  <c r="Y435" i="2" s="1"/>
  <c r="N435" i="2"/>
  <c r="AG434" i="2"/>
  <c r="Z434" i="2"/>
  <c r="O434" i="2"/>
  <c r="Y434" i="2" s="1"/>
  <c r="N434" i="2"/>
  <c r="AG372" i="2"/>
  <c r="Z372" i="2"/>
  <c r="O372" i="2"/>
  <c r="Y372" i="2" s="1"/>
  <c r="N372" i="2"/>
  <c r="AG433" i="2"/>
  <c r="Z433" i="2"/>
  <c r="O433" i="2"/>
  <c r="N433" i="2"/>
  <c r="AG234" i="2"/>
  <c r="Z234" i="2"/>
  <c r="O234" i="2"/>
  <c r="Y234" i="2" s="1"/>
  <c r="N234" i="2"/>
  <c r="AG432" i="2"/>
  <c r="Z432" i="2"/>
  <c r="O432" i="2"/>
  <c r="N432" i="2"/>
  <c r="AG233" i="2"/>
  <c r="Z233" i="2"/>
  <c r="O233" i="2"/>
  <c r="Y233" i="2" s="1"/>
  <c r="N233" i="2"/>
  <c r="AG371" i="2"/>
  <c r="Z371" i="2"/>
  <c r="O371" i="2"/>
  <c r="Y371" i="2" s="1"/>
  <c r="N371" i="2"/>
  <c r="AG238" i="2"/>
  <c r="Z238" i="2"/>
  <c r="O238" i="2"/>
  <c r="Y238" i="2" s="1"/>
  <c r="N238" i="2"/>
  <c r="AG431" i="2"/>
  <c r="Z431" i="2"/>
  <c r="O431" i="2"/>
  <c r="N431" i="2"/>
  <c r="AG370" i="2"/>
  <c r="Z370" i="2"/>
  <c r="O370" i="2"/>
  <c r="Y370" i="2" s="1"/>
  <c r="N370" i="2"/>
  <c r="AG430" i="2"/>
  <c r="Z430" i="2"/>
  <c r="O430" i="2"/>
  <c r="N430" i="2"/>
  <c r="AG429" i="2"/>
  <c r="Z429" i="2"/>
  <c r="O429" i="2"/>
  <c r="Y429" i="2" s="1"/>
  <c r="N429" i="2"/>
  <c r="AG232" i="2"/>
  <c r="Z232" i="2"/>
  <c r="O232" i="2"/>
  <c r="N232" i="2"/>
  <c r="AG231" i="2"/>
  <c r="Z231" i="2"/>
  <c r="O231" i="2"/>
  <c r="Y231" i="2" s="1"/>
  <c r="N231" i="2"/>
  <c r="AG230" i="2"/>
  <c r="Z230" i="2"/>
  <c r="O230" i="2"/>
  <c r="N230" i="2"/>
  <c r="AG369" i="2"/>
  <c r="Z369" i="2"/>
  <c r="O369" i="2"/>
  <c r="Y369" i="2" s="1"/>
  <c r="N369" i="2"/>
  <c r="AG229" i="2"/>
  <c r="Z229" i="2"/>
  <c r="O229" i="2"/>
  <c r="Y229" i="2" s="1"/>
  <c r="N229" i="2"/>
  <c r="AG368" i="2"/>
  <c r="Z368" i="2"/>
  <c r="O368" i="2"/>
  <c r="N368" i="2"/>
  <c r="AG237" i="2"/>
  <c r="Z237" i="2"/>
  <c r="O237" i="2"/>
  <c r="Y237" i="2" s="1"/>
  <c r="N237" i="2"/>
  <c r="AG228" i="2"/>
  <c r="Z228" i="2"/>
  <c r="O228" i="2"/>
  <c r="N228" i="2"/>
  <c r="AG367" i="2"/>
  <c r="Z367" i="2"/>
  <c r="O367" i="2"/>
  <c r="Y367" i="2" s="1"/>
  <c r="N367" i="2"/>
  <c r="AG227" i="2"/>
  <c r="Z227" i="2"/>
  <c r="O227" i="2"/>
  <c r="N227" i="2"/>
  <c r="AG226" i="2"/>
  <c r="Z226" i="2"/>
  <c r="O226" i="2"/>
  <c r="Y226" i="2" s="1"/>
  <c r="N226" i="2"/>
  <c r="AG222" i="2"/>
  <c r="Z222" i="2"/>
  <c r="O222" i="2"/>
  <c r="N222" i="2"/>
  <c r="AG236" i="2"/>
  <c r="Z236" i="2"/>
  <c r="O236" i="2"/>
  <c r="Y236" i="2" s="1"/>
  <c r="N236" i="2"/>
  <c r="AG401" i="2"/>
  <c r="Z401" i="2"/>
  <c r="O401" i="2"/>
  <c r="Y401" i="2" s="1"/>
  <c r="N401" i="2"/>
  <c r="AG200" i="2"/>
  <c r="Z200" i="2"/>
  <c r="O200" i="2"/>
  <c r="Y200" i="2" s="1"/>
  <c r="N200" i="2"/>
  <c r="AG5" i="2"/>
  <c r="Z5" i="2"/>
  <c r="O5" i="2"/>
  <c r="Y5" i="2" s="1"/>
  <c r="N5" i="2"/>
  <c r="AG66" i="2"/>
  <c r="Z66" i="2"/>
  <c r="O66" i="2"/>
  <c r="N66" i="2"/>
  <c r="AG199" i="2"/>
  <c r="Z199" i="2"/>
  <c r="O199" i="2"/>
  <c r="Y199" i="2" s="1"/>
  <c r="N199" i="2"/>
  <c r="AG201" i="2"/>
  <c r="Z201" i="2"/>
  <c r="O201" i="2"/>
  <c r="N201" i="2"/>
  <c r="AG403" i="2"/>
  <c r="Z403" i="2"/>
  <c r="O403" i="2"/>
  <c r="Y403" i="2" s="1"/>
  <c r="N403" i="2"/>
  <c r="AG427" i="2"/>
  <c r="Z427" i="2"/>
  <c r="O427" i="2"/>
  <c r="N427" i="2"/>
  <c r="AG426" i="2"/>
  <c r="Z426" i="2"/>
  <c r="O426" i="2"/>
  <c r="Y426" i="2" s="1"/>
  <c r="N426" i="2"/>
  <c r="AG402" i="2"/>
  <c r="Z402" i="2"/>
  <c r="O402" i="2"/>
  <c r="N402" i="2"/>
  <c r="AG216" i="2"/>
  <c r="Z216" i="2"/>
  <c r="O216" i="2"/>
  <c r="Y216" i="2" s="1"/>
  <c r="N216" i="2"/>
  <c r="AG215" i="2"/>
  <c r="Z215" i="2"/>
  <c r="O215" i="2"/>
  <c r="Y215" i="2" s="1"/>
  <c r="N215" i="2"/>
  <c r="AG214" i="2"/>
  <c r="Z214" i="2"/>
  <c r="O214" i="2"/>
  <c r="Y214" i="2" s="1"/>
  <c r="N214" i="2"/>
  <c r="AG213" i="2"/>
  <c r="Z213" i="2"/>
  <c r="O213" i="2"/>
  <c r="N213" i="2"/>
  <c r="AG212" i="2"/>
  <c r="Z212" i="2"/>
  <c r="O212" i="2"/>
  <c r="Y212" i="2" s="1"/>
  <c r="N212" i="2"/>
  <c r="AG211" i="2"/>
  <c r="Z211" i="2"/>
  <c r="O211" i="2"/>
  <c r="N211" i="2"/>
  <c r="AG210" i="2"/>
  <c r="Z210" i="2"/>
  <c r="O210" i="2"/>
  <c r="Y210" i="2" s="1"/>
  <c r="N210" i="2"/>
  <c r="AG209" i="2"/>
  <c r="Z209" i="2"/>
  <c r="O209" i="2"/>
  <c r="Y209" i="2" s="1"/>
  <c r="N209" i="2"/>
  <c r="AG208" i="2"/>
  <c r="Z208" i="2"/>
  <c r="O208" i="2"/>
  <c r="Y208" i="2" s="1"/>
  <c r="N208" i="2"/>
  <c r="AG207" i="2"/>
  <c r="Z207" i="2"/>
  <c r="O207" i="2"/>
  <c r="N207" i="2"/>
  <c r="AG206" i="2"/>
  <c r="Z206" i="2"/>
  <c r="O206" i="2"/>
  <c r="Y206" i="2" s="1"/>
  <c r="N206" i="2"/>
  <c r="AG205" i="2"/>
  <c r="Z205" i="2"/>
  <c r="O205" i="2"/>
  <c r="N205" i="2"/>
  <c r="AG204" i="2"/>
  <c r="Z204" i="2"/>
  <c r="O204" i="2"/>
  <c r="Y204" i="2" s="1"/>
  <c r="N204" i="2"/>
  <c r="AG203" i="2"/>
  <c r="Z203" i="2"/>
  <c r="O203" i="2"/>
  <c r="N203" i="2"/>
  <c r="AG202" i="2"/>
  <c r="Z202" i="2"/>
  <c r="O202" i="2"/>
  <c r="Y202" i="2" s="1"/>
  <c r="N202" i="2"/>
  <c r="AG311" i="2"/>
  <c r="Z311" i="2"/>
  <c r="O311" i="2"/>
  <c r="N311" i="2"/>
  <c r="AG309" i="2"/>
  <c r="Z309" i="2"/>
  <c r="O309" i="2"/>
  <c r="N309" i="2"/>
  <c r="AG310" i="2"/>
  <c r="Z310" i="2"/>
  <c r="O310" i="2"/>
  <c r="N310" i="2"/>
  <c r="AG312" i="2"/>
  <c r="Z312" i="2"/>
  <c r="O312" i="2"/>
  <c r="Y312" i="2" s="1"/>
  <c r="N312" i="2"/>
  <c r="AG313" i="2"/>
  <c r="Z313" i="2"/>
  <c r="O313" i="2"/>
  <c r="Y313" i="2" s="1"/>
  <c r="N313" i="2"/>
  <c r="AG314" i="2"/>
  <c r="Z314" i="2"/>
  <c r="O314" i="2"/>
  <c r="Y314" i="2" s="1"/>
  <c r="N314" i="2"/>
  <c r="AG425" i="2"/>
  <c r="Z425" i="2"/>
  <c r="O425" i="2"/>
  <c r="Y425" i="2" s="1"/>
  <c r="N425" i="2"/>
  <c r="AG400" i="2"/>
  <c r="Z400" i="2"/>
  <c r="O400" i="2"/>
  <c r="N400" i="2"/>
  <c r="AG399" i="2"/>
  <c r="Z399" i="2"/>
  <c r="O399" i="2"/>
  <c r="Y399" i="2" s="1"/>
  <c r="N399" i="2"/>
  <c r="AG327" i="2"/>
  <c r="Z327" i="2"/>
  <c r="O327" i="2"/>
  <c r="N327" i="2"/>
  <c r="AG326" i="2"/>
  <c r="Z326" i="2"/>
  <c r="O326" i="2"/>
  <c r="Y326" i="2" s="1"/>
  <c r="N326" i="2"/>
  <c r="AG325" i="2"/>
  <c r="Z325" i="2"/>
  <c r="O325" i="2"/>
  <c r="N325" i="2"/>
  <c r="AG324" i="2"/>
  <c r="Z324" i="2"/>
  <c r="O324" i="2"/>
  <c r="Y324" i="2" s="1"/>
  <c r="N324" i="2"/>
  <c r="AG323" i="2"/>
  <c r="Z323" i="2"/>
  <c r="O323" i="2"/>
  <c r="N323" i="2"/>
  <c r="AG322" i="2"/>
  <c r="Z322" i="2"/>
  <c r="O322" i="2"/>
  <c r="Y322" i="2" s="1"/>
  <c r="N322" i="2"/>
  <c r="AG321" i="2"/>
  <c r="Z321" i="2"/>
  <c r="O321" i="2"/>
  <c r="N321" i="2"/>
  <c r="AG320" i="2"/>
  <c r="Z320" i="2"/>
  <c r="O320" i="2"/>
  <c r="Y320" i="2" s="1"/>
  <c r="N320" i="2"/>
  <c r="AG319" i="2"/>
  <c r="Z319" i="2"/>
  <c r="O319" i="2"/>
  <c r="N319" i="2"/>
  <c r="AG318" i="2"/>
  <c r="Z318" i="2"/>
  <c r="O318" i="2"/>
  <c r="Y318" i="2" s="1"/>
  <c r="N318" i="2"/>
  <c r="AG317" i="2"/>
  <c r="Z317" i="2"/>
  <c r="O317" i="2"/>
  <c r="Y317" i="2" s="1"/>
  <c r="N317" i="2"/>
  <c r="AG315" i="2"/>
  <c r="Z315" i="2"/>
  <c r="O315" i="2"/>
  <c r="Y315" i="2" s="1"/>
  <c r="N315" i="2"/>
  <c r="AG306" i="2"/>
  <c r="Z306" i="2"/>
  <c r="O306" i="2"/>
  <c r="Y306" i="2" s="1"/>
  <c r="N306" i="2"/>
  <c r="AG305" i="2"/>
  <c r="Z305" i="2"/>
  <c r="O305" i="2"/>
  <c r="Y305" i="2" s="1"/>
  <c r="N305" i="2"/>
  <c r="AG304" i="2"/>
  <c r="Z304" i="2"/>
  <c r="O304" i="2"/>
  <c r="Y304" i="2" s="1"/>
  <c r="N304" i="2"/>
  <c r="AG303" i="2"/>
  <c r="Z303" i="2"/>
  <c r="O303" i="2"/>
  <c r="Y303" i="2" s="1"/>
  <c r="N303" i="2"/>
  <c r="AG302" i="2"/>
  <c r="Z302" i="2"/>
  <c r="O302" i="2"/>
  <c r="Y302" i="2" s="1"/>
  <c r="N302" i="2"/>
  <c r="AG301" i="2"/>
  <c r="Z301" i="2"/>
  <c r="O301" i="2"/>
  <c r="Y301" i="2" s="1"/>
  <c r="N301" i="2"/>
  <c r="AG300" i="2"/>
  <c r="Z300" i="2"/>
  <c r="O300" i="2"/>
  <c r="Y300" i="2" s="1"/>
  <c r="N300" i="2"/>
  <c r="AG299" i="2"/>
  <c r="Z299" i="2"/>
  <c r="O299" i="2"/>
  <c r="Y299" i="2" s="1"/>
  <c r="N299" i="2"/>
  <c r="AG298" i="2"/>
  <c r="Z298" i="2"/>
  <c r="O298" i="2"/>
  <c r="Y298" i="2" s="1"/>
  <c r="N298" i="2"/>
  <c r="AG297" i="2"/>
  <c r="Z297" i="2"/>
  <c r="O297" i="2"/>
  <c r="Y297" i="2" s="1"/>
  <c r="N297" i="2"/>
  <c r="AG416" i="2"/>
  <c r="Z416" i="2"/>
  <c r="O416" i="2"/>
  <c r="Y416" i="2" s="1"/>
  <c r="N416" i="2"/>
  <c r="AG363" i="2"/>
  <c r="Z363" i="2"/>
  <c r="O363" i="2"/>
  <c r="Y363" i="2" s="1"/>
  <c r="N363" i="2"/>
  <c r="AG276" i="2"/>
  <c r="Z276" i="2"/>
  <c r="O276" i="2"/>
  <c r="Y276" i="2" s="1"/>
  <c r="N276" i="2"/>
  <c r="AG275" i="2"/>
  <c r="Z275" i="2"/>
  <c r="O275" i="2"/>
  <c r="Y275" i="2" s="1"/>
  <c r="N275" i="2"/>
  <c r="AG414" i="2"/>
  <c r="Z414" i="2"/>
  <c r="O414" i="2"/>
  <c r="N414" i="2"/>
  <c r="AG273" i="2"/>
  <c r="Z273" i="2"/>
  <c r="O273" i="2"/>
  <c r="Y273" i="2" s="1"/>
  <c r="N273" i="2"/>
  <c r="AG362" i="2"/>
  <c r="Z362" i="2"/>
  <c r="O362" i="2"/>
  <c r="Y362" i="2" s="1"/>
  <c r="N362" i="2"/>
  <c r="AG413" i="2"/>
  <c r="Z413" i="2"/>
  <c r="O413" i="2"/>
  <c r="Y413" i="2" s="1"/>
  <c r="N413" i="2"/>
  <c r="AG272" i="2"/>
  <c r="Z272" i="2"/>
  <c r="O272" i="2"/>
  <c r="Y272" i="2" s="1"/>
  <c r="N272" i="2"/>
  <c r="AG271" i="2"/>
  <c r="Z271" i="2"/>
  <c r="O271" i="2"/>
  <c r="Y271" i="2" s="1"/>
  <c r="N271" i="2"/>
  <c r="AG274" i="2"/>
  <c r="Z274" i="2"/>
  <c r="O274" i="2"/>
  <c r="N274" i="2"/>
  <c r="AG415" i="2"/>
  <c r="Z415" i="2"/>
  <c r="O415" i="2"/>
  <c r="N415" i="2"/>
  <c r="AG277" i="2"/>
  <c r="Z277" i="2"/>
  <c r="O277" i="2"/>
  <c r="Y277" i="2" s="1"/>
  <c r="N277" i="2"/>
  <c r="AG296" i="2"/>
  <c r="Z296" i="2"/>
  <c r="O296" i="2"/>
  <c r="Y296" i="2" s="1"/>
  <c r="N296" i="2"/>
  <c r="AG193" i="2"/>
  <c r="AG194" i="2"/>
  <c r="AH296" i="2" l="1"/>
  <c r="AI296" i="2"/>
  <c r="AI277" i="2"/>
  <c r="AH277" i="2"/>
  <c r="AI415" i="2"/>
  <c r="AH415" i="2"/>
  <c r="AI274" i="2"/>
  <c r="AH274" i="2"/>
  <c r="AH271" i="2"/>
  <c r="AI271" i="2"/>
  <c r="AI272" i="2"/>
  <c r="AH272" i="2"/>
  <c r="AI413" i="2"/>
  <c r="AH413" i="2"/>
  <c r="AH362" i="2"/>
  <c r="AI362" i="2"/>
  <c r="AI273" i="2"/>
  <c r="AH273" i="2"/>
  <c r="AI414" i="2"/>
  <c r="AH414" i="2"/>
  <c r="AI275" i="2"/>
  <c r="AH275" i="2"/>
  <c r="AI276" i="2"/>
  <c r="AH276" i="2"/>
  <c r="AI363" i="2"/>
  <c r="AH363" i="2"/>
  <c r="AI416" i="2"/>
  <c r="AH416" i="2"/>
  <c r="AI297" i="2"/>
  <c r="AH297" i="2"/>
  <c r="AI298" i="2"/>
  <c r="AH298" i="2"/>
  <c r="AI299" i="2"/>
  <c r="AH299" i="2"/>
  <c r="AH300" i="2"/>
  <c r="AI300" i="2"/>
  <c r="AI301" i="2"/>
  <c r="AH301" i="2"/>
  <c r="AI302" i="2"/>
  <c r="AH302" i="2"/>
  <c r="AI303" i="2"/>
  <c r="AH303" i="2"/>
  <c r="AI304" i="2"/>
  <c r="AH304" i="2"/>
  <c r="AI305" i="2"/>
  <c r="AH305" i="2"/>
  <c r="AI306" i="2"/>
  <c r="AH306" i="2"/>
  <c r="AI315" i="2"/>
  <c r="AH315" i="2"/>
  <c r="AI317" i="2"/>
  <c r="AH317" i="2"/>
  <c r="AI318" i="2"/>
  <c r="AH318" i="2"/>
  <c r="AI319" i="2"/>
  <c r="AH319" i="2"/>
  <c r="AI320" i="2"/>
  <c r="AH320" i="2"/>
  <c r="AI321" i="2"/>
  <c r="AH321" i="2"/>
  <c r="AH322" i="2"/>
  <c r="AI322" i="2"/>
  <c r="AI323" i="2"/>
  <c r="AH323" i="2"/>
  <c r="AI324" i="2"/>
  <c r="AH324" i="2"/>
  <c r="AI325" i="2"/>
  <c r="AH325" i="2"/>
  <c r="AI326" i="2"/>
  <c r="AH326" i="2"/>
  <c r="AI327" i="2"/>
  <c r="AH327" i="2"/>
  <c r="AI399" i="2"/>
  <c r="AH399" i="2"/>
  <c r="AI400" i="2"/>
  <c r="AH400" i="2"/>
  <c r="AH425" i="2"/>
  <c r="AI425" i="2"/>
  <c r="AH314" i="2"/>
  <c r="AI314" i="2"/>
  <c r="AH313" i="2"/>
  <c r="AI313" i="2"/>
  <c r="AI312" i="2"/>
  <c r="AH312" i="2"/>
  <c r="AH310" i="2"/>
  <c r="AI310" i="2"/>
  <c r="AI309" i="2"/>
  <c r="AH309" i="2"/>
  <c r="AI311" i="2"/>
  <c r="AH311" i="2"/>
  <c r="AI202" i="2"/>
  <c r="AH202" i="2"/>
  <c r="AI203" i="2"/>
  <c r="AH203" i="2"/>
  <c r="AH204" i="2"/>
  <c r="AI204" i="2"/>
  <c r="AH205" i="2"/>
  <c r="AI205" i="2"/>
  <c r="AI206" i="2"/>
  <c r="AH206" i="2"/>
  <c r="AI207" i="2"/>
  <c r="AH207" i="2"/>
  <c r="AI208" i="2"/>
  <c r="AH208" i="2"/>
  <c r="AH209" i="2"/>
  <c r="AI209" i="2"/>
  <c r="AI210" i="2"/>
  <c r="AH210" i="2"/>
  <c r="AI211" i="2"/>
  <c r="AH211" i="2"/>
  <c r="AH212" i="2"/>
  <c r="AI212" i="2"/>
  <c r="AI213" i="2"/>
  <c r="AH213" i="2"/>
  <c r="AI214" i="2"/>
  <c r="AH214" i="2"/>
  <c r="AI215" i="2"/>
  <c r="AH215" i="2"/>
  <c r="AI216" i="2"/>
  <c r="AH216" i="2"/>
  <c r="AH402" i="2"/>
  <c r="AI402" i="2"/>
  <c r="AI426" i="2"/>
  <c r="AH426" i="2"/>
  <c r="AI427" i="2"/>
  <c r="AH427" i="2"/>
  <c r="AH403" i="2"/>
  <c r="AI403" i="2"/>
  <c r="AI201" i="2"/>
  <c r="AH201" i="2"/>
  <c r="AI199" i="2"/>
  <c r="AH199" i="2"/>
  <c r="AI66" i="2"/>
  <c r="AH66" i="2"/>
  <c r="AI5" i="2"/>
  <c r="AH5" i="2"/>
  <c r="AI200" i="2"/>
  <c r="AH200" i="2"/>
  <c r="AI401" i="2"/>
  <c r="AH401" i="2"/>
  <c r="AI236" i="2"/>
  <c r="AH236" i="2"/>
  <c r="AH222" i="2"/>
  <c r="AI222" i="2"/>
  <c r="AI226" i="2"/>
  <c r="AH226" i="2"/>
  <c r="AI227" i="2"/>
  <c r="AH227" i="2"/>
  <c r="AI367" i="2"/>
  <c r="AH367" i="2"/>
  <c r="AI228" i="2"/>
  <c r="AH228" i="2"/>
  <c r="AI237" i="2"/>
  <c r="AH237" i="2"/>
  <c r="AI368" i="2"/>
  <c r="AH368" i="2"/>
  <c r="AH229" i="2"/>
  <c r="AI229" i="2"/>
  <c r="AH369" i="2"/>
  <c r="AI369" i="2"/>
  <c r="AI230" i="2"/>
  <c r="AH230" i="2"/>
  <c r="AI231" i="2"/>
  <c r="AH231" i="2"/>
  <c r="AH232" i="2"/>
  <c r="AI232" i="2"/>
  <c r="AI429" i="2"/>
  <c r="AH429" i="2"/>
  <c r="AI430" i="2"/>
  <c r="AH430" i="2"/>
  <c r="AH370" i="2"/>
  <c r="AI370" i="2"/>
  <c r="AH431" i="2"/>
  <c r="AI431" i="2"/>
  <c r="AI238" i="2"/>
  <c r="AH238" i="2"/>
  <c r="AI371" i="2"/>
  <c r="AH371" i="2"/>
  <c r="AI233" i="2"/>
  <c r="AH233" i="2"/>
  <c r="AI432" i="2"/>
  <c r="AH432" i="2"/>
  <c r="AI234" i="2"/>
  <c r="AH234" i="2"/>
  <c r="AI433" i="2"/>
  <c r="AH433" i="2"/>
  <c r="AI372" i="2"/>
  <c r="AH372" i="2"/>
  <c r="AI434" i="2"/>
  <c r="AH434" i="2"/>
  <c r="AI435" i="2"/>
  <c r="AH435" i="2"/>
  <c r="AI436" i="2"/>
  <c r="AH436" i="2"/>
  <c r="AI239" i="2"/>
  <c r="AH239" i="2"/>
  <c r="AI437" i="2"/>
  <c r="AH437" i="2"/>
  <c r="AI374" i="2"/>
  <c r="AH374" i="2"/>
  <c r="AI219" i="2"/>
  <c r="AH219" i="2"/>
  <c r="AH220" i="2"/>
  <c r="AI220" i="2"/>
  <c r="AI373" i="2"/>
  <c r="AH373" i="2"/>
  <c r="AH256" i="2"/>
  <c r="AI256" i="2"/>
  <c r="AI69" i="2"/>
  <c r="AH69" i="2"/>
  <c r="AI70" i="2"/>
  <c r="AH70" i="2"/>
  <c r="AI8" i="2"/>
  <c r="AH8" i="2"/>
  <c r="AH9" i="2"/>
  <c r="AI9" i="2"/>
  <c r="AH257" i="2"/>
  <c r="AI257" i="2"/>
  <c r="AI258" i="2"/>
  <c r="AH258" i="2"/>
  <c r="AH72" i="2"/>
  <c r="AI72" i="2"/>
  <c r="AI259" i="2"/>
  <c r="AH259" i="2"/>
  <c r="AI73" i="2"/>
  <c r="AH73" i="2"/>
  <c r="AI10" i="2"/>
  <c r="AH10" i="2"/>
  <c r="AI74" i="2"/>
  <c r="AH74" i="2"/>
  <c r="AI407" i="2"/>
  <c r="AH407" i="2"/>
  <c r="AH438" i="2"/>
  <c r="AI438" i="2"/>
  <c r="AI260" i="2"/>
  <c r="AH260" i="2"/>
  <c r="AH439" i="2"/>
  <c r="AI439" i="2"/>
  <c r="AI75" i="2"/>
  <c r="AH75" i="2"/>
  <c r="AH76" i="2"/>
  <c r="AI76" i="2"/>
  <c r="AH82" i="2"/>
  <c r="AI82" i="2"/>
  <c r="AH241" i="2"/>
  <c r="AI241" i="2"/>
  <c r="AH242" i="2"/>
  <c r="AI242" i="2"/>
  <c r="AI243" i="2"/>
  <c r="AH243" i="2"/>
  <c r="AI244" i="2"/>
  <c r="AH244" i="2"/>
  <c r="AI245" i="2"/>
  <c r="AH245" i="2"/>
  <c r="AI246" i="2"/>
  <c r="AH246" i="2"/>
  <c r="AI247" i="2"/>
  <c r="AH247" i="2"/>
  <c r="AI248" i="2"/>
  <c r="AH248" i="2"/>
  <c r="AI404" i="2"/>
  <c r="AH404" i="2"/>
  <c r="AH249" i="2"/>
  <c r="AI249" i="2"/>
  <c r="AI250" i="2"/>
  <c r="AH250" i="2"/>
  <c r="AI251" i="2"/>
  <c r="AH251" i="2"/>
  <c r="AI252" i="2"/>
  <c r="AH252" i="2"/>
  <c r="AI253" i="2"/>
  <c r="AH253" i="2"/>
  <c r="AI254" i="2"/>
  <c r="AH254" i="2"/>
  <c r="AI405" i="2"/>
  <c r="AH405" i="2"/>
  <c r="AI255" i="2"/>
  <c r="AH255" i="2"/>
  <c r="AI240" i="2"/>
  <c r="AH240" i="2"/>
  <c r="AI217" i="2"/>
  <c r="AH217" i="2"/>
  <c r="AI218" i="2"/>
  <c r="AH218" i="2"/>
  <c r="AA402" i="2"/>
  <c r="AA427" i="2"/>
  <c r="AA66" i="2"/>
  <c r="AA214" i="2"/>
  <c r="AA310" i="2"/>
  <c r="AA207" i="2"/>
  <c r="AA211" i="2"/>
  <c r="AA75" i="2"/>
  <c r="AA252" i="2"/>
  <c r="AA234" i="2"/>
  <c r="AA275" i="2"/>
  <c r="AA303" i="2"/>
  <c r="AA304" i="2"/>
  <c r="AA322" i="2"/>
  <c r="AA314" i="2"/>
  <c r="AA5" i="2"/>
  <c r="AA369" i="2"/>
  <c r="AA233" i="2"/>
  <c r="AA433" i="2"/>
  <c r="AA374" i="2"/>
  <c r="AA434" i="2"/>
  <c r="AA436" i="2"/>
  <c r="AA204" i="2"/>
  <c r="AA437" i="2"/>
  <c r="AA69" i="2"/>
  <c r="AA319" i="2"/>
  <c r="AA323" i="2"/>
  <c r="AA325" i="2"/>
  <c r="AA327" i="2"/>
  <c r="AA206" i="2"/>
  <c r="AA215" i="2"/>
  <c r="AA367" i="2"/>
  <c r="AA229" i="2"/>
  <c r="AA232" i="2"/>
  <c r="AA430" i="2"/>
  <c r="AA272" i="2"/>
  <c r="AA305" i="2"/>
  <c r="AA315" i="2"/>
  <c r="AA231" i="2"/>
  <c r="AA370" i="2"/>
  <c r="AA219" i="2"/>
  <c r="AA82" i="2"/>
  <c r="Y323" i="2"/>
  <c r="AA238" i="2"/>
  <c r="AA373" i="2"/>
  <c r="AA297" i="2"/>
  <c r="AA299" i="2"/>
  <c r="AA208" i="2"/>
  <c r="AA372" i="2"/>
  <c r="AA9" i="2"/>
  <c r="AA254" i="2"/>
  <c r="AA277" i="2"/>
  <c r="AA271" i="2"/>
  <c r="AA324" i="2"/>
  <c r="AA399" i="2"/>
  <c r="AA311" i="2"/>
  <c r="AA216" i="2"/>
  <c r="AA403" i="2"/>
  <c r="AA226" i="2"/>
  <c r="AA228" i="2"/>
  <c r="AA413" i="2"/>
  <c r="AA300" i="2"/>
  <c r="AA301" i="2"/>
  <c r="AA425" i="2"/>
  <c r="Y311" i="2"/>
  <c r="AA203" i="2"/>
  <c r="AA199" i="2"/>
  <c r="Y228" i="2"/>
  <c r="AA368" i="2"/>
  <c r="AA259" i="2"/>
  <c r="AA10" i="2"/>
  <c r="AA245" i="2"/>
  <c r="AA247" i="2"/>
  <c r="Y325" i="2"/>
  <c r="Y66" i="2"/>
  <c r="AA236" i="2"/>
  <c r="AA227" i="2"/>
  <c r="Y227" i="2"/>
  <c r="AA363" i="2"/>
  <c r="AA230" i="2"/>
  <c r="Y230" i="2"/>
  <c r="AA362" i="2"/>
  <c r="AA320" i="2"/>
  <c r="Y207" i="2"/>
  <c r="AA212" i="2"/>
  <c r="Y402" i="2"/>
  <c r="AA432" i="2"/>
  <c r="Y432" i="2"/>
  <c r="AA239" i="2"/>
  <c r="Y239" i="2"/>
  <c r="AA70" i="2"/>
  <c r="Y70" i="2"/>
  <c r="AA273" i="2"/>
  <c r="AA276" i="2"/>
  <c r="AA298" i="2"/>
  <c r="AA302" i="2"/>
  <c r="AA306" i="2"/>
  <c r="AA317" i="2"/>
  <c r="AA313" i="2"/>
  <c r="AA209" i="2"/>
  <c r="AA200" i="2"/>
  <c r="Y232" i="2"/>
  <c r="AA371" i="2"/>
  <c r="AA435" i="2"/>
  <c r="AA256" i="2"/>
  <c r="AA258" i="2"/>
  <c r="AA407" i="2"/>
  <c r="AA242" i="2"/>
  <c r="AA404" i="2"/>
  <c r="AA255" i="2"/>
  <c r="AA260" i="2"/>
  <c r="AA250" i="2"/>
  <c r="AA217" i="2"/>
  <c r="AA414" i="2"/>
  <c r="AA318" i="2"/>
  <c r="AA321" i="2"/>
  <c r="AA326" i="2"/>
  <c r="AA400" i="2"/>
  <c r="AA312" i="2"/>
  <c r="AA309" i="2"/>
  <c r="AA202" i="2"/>
  <c r="AA205" i="2"/>
  <c r="AA210" i="2"/>
  <c r="AA213" i="2"/>
  <c r="AA426" i="2"/>
  <c r="AA201" i="2"/>
  <c r="AA401" i="2"/>
  <c r="AA222" i="2"/>
  <c r="AA237" i="2"/>
  <c r="AA429" i="2"/>
  <c r="AA431" i="2"/>
  <c r="AA220" i="2"/>
  <c r="AA274" i="2"/>
  <c r="AA415" i="2"/>
  <c r="AA416" i="2"/>
  <c r="Y414" i="2"/>
  <c r="Y274" i="2"/>
  <c r="Y415" i="2"/>
  <c r="AA296" i="2"/>
  <c r="AA439" i="2"/>
  <c r="Y439" i="2"/>
  <c r="AA251" i="2"/>
  <c r="Y251" i="2"/>
  <c r="Y321" i="2"/>
  <c r="Y201" i="2"/>
  <c r="Y431" i="2"/>
  <c r="AA8" i="2"/>
  <c r="Y8" i="2"/>
  <c r="AA73" i="2"/>
  <c r="Y73" i="2"/>
  <c r="AA246" i="2"/>
  <c r="Y246" i="2"/>
  <c r="AA253" i="2"/>
  <c r="Y253" i="2"/>
  <c r="Y319" i="2"/>
  <c r="Y327" i="2"/>
  <c r="Y310" i="2"/>
  <c r="Y203" i="2"/>
  <c r="Y211" i="2"/>
  <c r="Y427" i="2"/>
  <c r="Y368" i="2"/>
  <c r="Y430" i="2"/>
  <c r="Y433" i="2"/>
  <c r="Y374" i="2"/>
  <c r="AA257" i="2"/>
  <c r="Y257" i="2"/>
  <c r="AA74" i="2"/>
  <c r="Y74" i="2"/>
  <c r="AA241" i="2"/>
  <c r="Y241" i="2"/>
  <c r="AA248" i="2"/>
  <c r="Y248" i="2"/>
  <c r="AA405" i="2"/>
  <c r="Y405" i="2"/>
  <c r="AA244" i="2"/>
  <c r="Y244" i="2"/>
  <c r="AA218" i="2"/>
  <c r="Y218" i="2"/>
  <c r="Y400" i="2"/>
  <c r="Y309" i="2"/>
  <c r="Y205" i="2"/>
  <c r="Y213" i="2"/>
  <c r="Y222" i="2"/>
  <c r="Y220" i="2"/>
  <c r="AA76" i="2"/>
  <c r="Y76" i="2"/>
  <c r="AA72" i="2"/>
  <c r="Y72" i="2"/>
  <c r="AA438" i="2"/>
  <c r="Y438" i="2"/>
  <c r="AA243" i="2"/>
  <c r="Y243" i="2"/>
  <c r="AA249" i="2"/>
  <c r="Y249" i="2"/>
  <c r="AA240" i="2"/>
  <c r="Y240" i="2"/>
  <c r="AG336" i="2" l="1"/>
  <c r="Z336" i="2"/>
  <c r="N336" i="2"/>
  <c r="O336" i="2"/>
  <c r="Y336" i="2" s="1"/>
  <c r="AI336" i="2" l="1"/>
  <c r="AH336" i="2"/>
  <c r="AA336" i="2"/>
  <c r="AG87" i="2"/>
  <c r="Z87" i="2"/>
  <c r="AG330" i="2"/>
  <c r="Z330" i="2"/>
  <c r="AI330" i="2" l="1"/>
  <c r="AH330" i="2"/>
  <c r="AI87" i="2"/>
  <c r="AH87" i="2"/>
  <c r="N15" i="2"/>
  <c r="O15" i="2"/>
  <c r="O381" i="2"/>
  <c r="N87" i="2" l="1"/>
  <c r="O87" i="2"/>
  <c r="N330" i="2"/>
  <c r="O330" i="2"/>
  <c r="AG16" i="2"/>
  <c r="O16" i="2"/>
  <c r="Y16" i="2" s="1"/>
  <c r="N16" i="2"/>
  <c r="AI16" i="2" l="1"/>
  <c r="AH16" i="2"/>
  <c r="Y330" i="2"/>
  <c r="AA330" i="2"/>
  <c r="Y87" i="2"/>
  <c r="AA87" i="2"/>
  <c r="AA16" i="2"/>
  <c r="Z333" i="2"/>
  <c r="Z118" i="2"/>
  <c r="Z117" i="2"/>
  <c r="Z331" i="2"/>
  <c r="Z127" i="2"/>
  <c r="Z128" i="2"/>
  <c r="Z129" i="2"/>
  <c r="Z130" i="2"/>
  <c r="Z131" i="2"/>
  <c r="Z132" i="2"/>
  <c r="Z133" i="2"/>
  <c r="Z134" i="2"/>
  <c r="Z135" i="2"/>
  <c r="Z136" i="2"/>
  <c r="Z137" i="2"/>
  <c r="Z138" i="2"/>
  <c r="Z139" i="2"/>
  <c r="Z140" i="2"/>
  <c r="Z141" i="2"/>
  <c r="Z142" i="2"/>
  <c r="Z143" i="2"/>
  <c r="Z144" i="2"/>
  <c r="Z145" i="2"/>
  <c r="Z146" i="2"/>
  <c r="Z147" i="2"/>
  <c r="Z148" i="2"/>
  <c r="Z149" i="2"/>
  <c r="Z150" i="2"/>
  <c r="Z339" i="2"/>
  <c r="Z340" i="2"/>
  <c r="Z341" i="2"/>
  <c r="Z342" i="2"/>
  <c r="Z343" i="2"/>
  <c r="Z344" i="2"/>
  <c r="Z345" i="2"/>
  <c r="Z151" i="2"/>
  <c r="Z388" i="2"/>
  <c r="Z389" i="2"/>
  <c r="Z390" i="2"/>
  <c r="Z391" i="2"/>
  <c r="Z392" i="2"/>
  <c r="Z338" i="2"/>
  <c r="Z337" i="2"/>
  <c r="Z126" i="2"/>
  <c r="Z125" i="2"/>
  <c r="Z124" i="2"/>
  <c r="Z346" i="2"/>
  <c r="Z347" i="2"/>
  <c r="Z348" i="2"/>
  <c r="Z410" i="2"/>
  <c r="Z49" i="2"/>
  <c r="Z50" i="2"/>
  <c r="Z160" i="2"/>
  <c r="Z161" i="2"/>
  <c r="Z164" i="2"/>
  <c r="Z165" i="2"/>
  <c r="Z166" i="2"/>
  <c r="Z167" i="2"/>
  <c r="Z168" i="2"/>
  <c r="Z169" i="2"/>
  <c r="Z170" i="2"/>
  <c r="Z171" i="2"/>
  <c r="Z172" i="2"/>
  <c r="Z173" i="2"/>
  <c r="Z174" i="2"/>
  <c r="Z175" i="2"/>
  <c r="Z176" i="2"/>
  <c r="Z48" i="2"/>
  <c r="AH48" i="2" s="1"/>
  <c r="Z154" i="2"/>
  <c r="Z155" i="2"/>
  <c r="Z156" i="2"/>
  <c r="Z157" i="2"/>
  <c r="Z158" i="2"/>
  <c r="Z159" i="2"/>
  <c r="Z162" i="2"/>
  <c r="Z163" i="2"/>
  <c r="Z60" i="2"/>
  <c r="Z61" i="2"/>
  <c r="Z185" i="2"/>
  <c r="Z186" i="2"/>
  <c r="Z187" i="2"/>
  <c r="Z188" i="2"/>
  <c r="Z189" i="2"/>
  <c r="Z191" i="2"/>
  <c r="Z192" i="2"/>
  <c r="Z193" i="2"/>
  <c r="Z194" i="2"/>
  <c r="Z195" i="2"/>
  <c r="Z196" i="2"/>
  <c r="Z63" i="2"/>
  <c r="Z64" i="2"/>
  <c r="Z355" i="2"/>
  <c r="Z356" i="2"/>
  <c r="Z357" i="2"/>
  <c r="Z184" i="2"/>
  <c r="Z153" i="2"/>
  <c r="Z59" i="2"/>
  <c r="Z354" i="2"/>
  <c r="Z182" i="2"/>
  <c r="Z58" i="2"/>
  <c r="Z57" i="2"/>
  <c r="Z352" i="2"/>
  <c r="Z353" i="2"/>
  <c r="Z56" i="2"/>
  <c r="Z62" i="2"/>
  <c r="Z152" i="2"/>
  <c r="Z351" i="2"/>
  <c r="Z181" i="2"/>
  <c r="Z183" i="2"/>
  <c r="Z190" i="2"/>
  <c r="Z264" i="2"/>
  <c r="Z279" i="2"/>
  <c r="Z280" i="2"/>
  <c r="Z281" i="2"/>
  <c r="Z282" i="2"/>
  <c r="Z283" i="2"/>
  <c r="Z284" i="2"/>
  <c r="Z285" i="2"/>
  <c r="Z286" i="2"/>
  <c r="Z287" i="2"/>
  <c r="Z288" i="2"/>
  <c r="Z289" i="2"/>
  <c r="Z290" i="2"/>
  <c r="Z291" i="2"/>
  <c r="Z292" i="2"/>
  <c r="Z293" i="2"/>
  <c r="Z294" i="2"/>
  <c r="Z417" i="2"/>
  <c r="Z418" i="2"/>
  <c r="Z397" i="2"/>
  <c r="Z419" i="2"/>
  <c r="Z420" i="2"/>
  <c r="Z393" i="2"/>
  <c r="Z394" i="2"/>
  <c r="Z395" i="2"/>
  <c r="Z396" i="2"/>
  <c r="Z278" i="2"/>
  <c r="Z364" i="2"/>
  <c r="AG364" i="2"/>
  <c r="O364" i="2"/>
  <c r="Y364" i="2" s="1"/>
  <c r="N364" i="2"/>
  <c r="AG278" i="2"/>
  <c r="O278" i="2"/>
  <c r="Y278" i="2" s="1"/>
  <c r="N278" i="2"/>
  <c r="AG396" i="2"/>
  <c r="O396" i="2"/>
  <c r="Y396" i="2" s="1"/>
  <c r="N396" i="2"/>
  <c r="AG395" i="2"/>
  <c r="O395" i="2"/>
  <c r="Y395" i="2" s="1"/>
  <c r="N395" i="2"/>
  <c r="AG394" i="2"/>
  <c r="O394" i="2"/>
  <c r="Y394" i="2" s="1"/>
  <c r="N394" i="2"/>
  <c r="AG393" i="2"/>
  <c r="O393" i="2"/>
  <c r="Y393" i="2" s="1"/>
  <c r="N393" i="2"/>
  <c r="O420" i="2"/>
  <c r="Y420" i="2" s="1"/>
  <c r="N420" i="2"/>
  <c r="AG419" i="2"/>
  <c r="O419" i="2"/>
  <c r="Y419" i="2" s="1"/>
  <c r="N419" i="2"/>
  <c r="AG397" i="2"/>
  <c r="O397" i="2"/>
  <c r="N397" i="2"/>
  <c r="AG418" i="2"/>
  <c r="O418" i="2"/>
  <c r="Y418" i="2" s="1"/>
  <c r="N418" i="2"/>
  <c r="AG417" i="2"/>
  <c r="O417" i="2"/>
  <c r="Y417" i="2" s="1"/>
  <c r="N417" i="2"/>
  <c r="O294" i="2"/>
  <c r="Y294" i="2" s="1"/>
  <c r="N294" i="2"/>
  <c r="AG293" i="2"/>
  <c r="O293" i="2"/>
  <c r="Y293" i="2" s="1"/>
  <c r="N293" i="2"/>
  <c r="AG292" i="2"/>
  <c r="O292" i="2"/>
  <c r="Y292" i="2" s="1"/>
  <c r="N292" i="2"/>
  <c r="AG291" i="2"/>
  <c r="O291" i="2"/>
  <c r="Y291" i="2" s="1"/>
  <c r="N291" i="2"/>
  <c r="AG290" i="2"/>
  <c r="O290" i="2"/>
  <c r="Y290" i="2" s="1"/>
  <c r="N290" i="2"/>
  <c r="AG289" i="2"/>
  <c r="O289" i="2"/>
  <c r="N289" i="2"/>
  <c r="AG288" i="2"/>
  <c r="O288" i="2"/>
  <c r="Y288" i="2" s="1"/>
  <c r="N288" i="2"/>
  <c r="AG287" i="2"/>
  <c r="O287" i="2"/>
  <c r="Y287" i="2" s="1"/>
  <c r="N287" i="2"/>
  <c r="AG286" i="2"/>
  <c r="O286" i="2"/>
  <c r="Y286" i="2" s="1"/>
  <c r="N286" i="2"/>
  <c r="O285" i="2"/>
  <c r="Y285" i="2" s="1"/>
  <c r="N285" i="2"/>
  <c r="AG284" i="2"/>
  <c r="O284" i="2"/>
  <c r="Y284" i="2" s="1"/>
  <c r="N284" i="2"/>
  <c r="AG283" i="2"/>
  <c r="O283" i="2"/>
  <c r="Y283" i="2" s="1"/>
  <c r="N283" i="2"/>
  <c r="AG282" i="2"/>
  <c r="O282" i="2"/>
  <c r="Y282" i="2" s="1"/>
  <c r="N282" i="2"/>
  <c r="AG281" i="2"/>
  <c r="O281" i="2"/>
  <c r="N281" i="2"/>
  <c r="AG280" i="2"/>
  <c r="O280" i="2"/>
  <c r="Y280" i="2" s="1"/>
  <c r="N280" i="2"/>
  <c r="AG279" i="2"/>
  <c r="O279" i="2"/>
  <c r="Y279" i="2" s="1"/>
  <c r="N279" i="2"/>
  <c r="O264" i="2"/>
  <c r="Y264" i="2" s="1"/>
  <c r="N264" i="2"/>
  <c r="AG190" i="2"/>
  <c r="O190" i="2"/>
  <c r="Y190" i="2" s="1"/>
  <c r="N190" i="2"/>
  <c r="AG183" i="2"/>
  <c r="O183" i="2"/>
  <c r="Y183" i="2" s="1"/>
  <c r="N183" i="2"/>
  <c r="AG181" i="2"/>
  <c r="O181" i="2"/>
  <c r="Y181" i="2" s="1"/>
  <c r="N181" i="2"/>
  <c r="AG351" i="2"/>
  <c r="O351" i="2"/>
  <c r="Y351" i="2" s="1"/>
  <c r="N351" i="2"/>
  <c r="AG152" i="2"/>
  <c r="O152" i="2"/>
  <c r="Y152" i="2" s="1"/>
  <c r="N152" i="2"/>
  <c r="AG62" i="2"/>
  <c r="O62" i="2"/>
  <c r="Y62" i="2" s="1"/>
  <c r="N62" i="2"/>
  <c r="AG56" i="2"/>
  <c r="O56" i="2"/>
  <c r="Y56" i="2" s="1"/>
  <c r="N56" i="2"/>
  <c r="AG353" i="2"/>
  <c r="O353" i="2"/>
  <c r="Y353" i="2" s="1"/>
  <c r="N353" i="2"/>
  <c r="AG352" i="2"/>
  <c r="O352" i="2"/>
  <c r="Y352" i="2" s="1"/>
  <c r="N352" i="2"/>
  <c r="AG57" i="2"/>
  <c r="O57" i="2"/>
  <c r="N57" i="2"/>
  <c r="AG58" i="2"/>
  <c r="O58" i="2"/>
  <c r="Y58" i="2" s="1"/>
  <c r="N58" i="2"/>
  <c r="AG182" i="2"/>
  <c r="O182" i="2"/>
  <c r="Y182" i="2" s="1"/>
  <c r="N182" i="2"/>
  <c r="AG354" i="2"/>
  <c r="O354" i="2"/>
  <c r="N354" i="2"/>
  <c r="AG59" i="2"/>
  <c r="O59" i="2"/>
  <c r="Y59" i="2" s="1"/>
  <c r="N59" i="2"/>
  <c r="AG153" i="2"/>
  <c r="O153" i="2"/>
  <c r="Y153" i="2" s="1"/>
  <c r="N153" i="2"/>
  <c r="AG184" i="2"/>
  <c r="O184" i="2"/>
  <c r="Y184" i="2" s="1"/>
  <c r="N184" i="2"/>
  <c r="AG357" i="2"/>
  <c r="O357" i="2"/>
  <c r="Y357" i="2" s="1"/>
  <c r="N357" i="2"/>
  <c r="AG356" i="2"/>
  <c r="O356" i="2"/>
  <c r="Y356" i="2" s="1"/>
  <c r="N356" i="2"/>
  <c r="AG355" i="2"/>
  <c r="O355" i="2"/>
  <c r="Y355" i="2" s="1"/>
  <c r="N355" i="2"/>
  <c r="AG64" i="2"/>
  <c r="O64" i="2"/>
  <c r="Y64" i="2" s="1"/>
  <c r="N64" i="2"/>
  <c r="AG63" i="2"/>
  <c r="O63" i="2"/>
  <c r="Y63" i="2" s="1"/>
  <c r="N63" i="2"/>
  <c r="AG196" i="2"/>
  <c r="O196" i="2"/>
  <c r="Y196" i="2" s="1"/>
  <c r="N196" i="2"/>
  <c r="AG195" i="2"/>
  <c r="O195" i="2"/>
  <c r="Y195" i="2" s="1"/>
  <c r="N195" i="2"/>
  <c r="O194" i="2"/>
  <c r="Y194" i="2" s="1"/>
  <c r="N194" i="2"/>
  <c r="O193" i="2"/>
  <c r="Y193" i="2" s="1"/>
  <c r="N193" i="2"/>
  <c r="AG192" i="2"/>
  <c r="O192" i="2"/>
  <c r="N192" i="2"/>
  <c r="AG191" i="2"/>
  <c r="O191" i="2"/>
  <c r="Y191" i="2" s="1"/>
  <c r="N191" i="2"/>
  <c r="AG189" i="2"/>
  <c r="O189" i="2"/>
  <c r="Y189" i="2" s="1"/>
  <c r="N189" i="2"/>
  <c r="AG188" i="2"/>
  <c r="O188" i="2"/>
  <c r="Y188" i="2" s="1"/>
  <c r="N188" i="2"/>
  <c r="AG187" i="2"/>
  <c r="O187" i="2"/>
  <c r="Y187" i="2" s="1"/>
  <c r="N187" i="2"/>
  <c r="AG186" i="2"/>
  <c r="O186" i="2"/>
  <c r="Y186" i="2" s="1"/>
  <c r="N186" i="2"/>
  <c r="AG185" i="2"/>
  <c r="O185" i="2"/>
  <c r="Y185" i="2" s="1"/>
  <c r="N185" i="2"/>
  <c r="AG61" i="2"/>
  <c r="O61" i="2"/>
  <c r="Y61" i="2" s="1"/>
  <c r="N61" i="2"/>
  <c r="AG60" i="2"/>
  <c r="O60" i="2"/>
  <c r="Y60" i="2" s="1"/>
  <c r="N60" i="2"/>
  <c r="AG163" i="2"/>
  <c r="O163" i="2"/>
  <c r="Y163" i="2" s="1"/>
  <c r="N163" i="2"/>
  <c r="AG162" i="2"/>
  <c r="O162" i="2"/>
  <c r="Y162" i="2" s="1"/>
  <c r="N162" i="2"/>
  <c r="AG159" i="2"/>
  <c r="O159" i="2"/>
  <c r="Y159" i="2" s="1"/>
  <c r="N159" i="2"/>
  <c r="AG158" i="2"/>
  <c r="O158" i="2"/>
  <c r="Y158" i="2" s="1"/>
  <c r="N158" i="2"/>
  <c r="AG157" i="2"/>
  <c r="O157" i="2"/>
  <c r="Y157" i="2" s="1"/>
  <c r="N157" i="2"/>
  <c r="AG156" i="2"/>
  <c r="O156" i="2"/>
  <c r="Y156" i="2" s="1"/>
  <c r="N156" i="2"/>
  <c r="AG155" i="2"/>
  <c r="O155" i="2"/>
  <c r="N155" i="2"/>
  <c r="AG154" i="2"/>
  <c r="O154" i="2"/>
  <c r="Y154" i="2" s="1"/>
  <c r="N154" i="2"/>
  <c r="AG48" i="2"/>
  <c r="O48" i="2"/>
  <c r="Y48" i="2" s="1"/>
  <c r="AG176" i="2"/>
  <c r="O176" i="2"/>
  <c r="Y176" i="2" s="1"/>
  <c r="N176" i="2"/>
  <c r="AG175" i="2"/>
  <c r="O175" i="2"/>
  <c r="Y175" i="2" s="1"/>
  <c r="N175" i="2"/>
  <c r="AG174" i="2"/>
  <c r="O174" i="2"/>
  <c r="N174" i="2"/>
  <c r="AG173" i="2"/>
  <c r="O173" i="2"/>
  <c r="Y173" i="2" s="1"/>
  <c r="N173" i="2"/>
  <c r="AG172" i="2"/>
  <c r="O172" i="2"/>
  <c r="Y172" i="2" s="1"/>
  <c r="N172" i="2"/>
  <c r="AG171" i="2"/>
  <c r="O171" i="2"/>
  <c r="Y171" i="2" s="1"/>
  <c r="N171" i="2"/>
  <c r="AG170" i="2"/>
  <c r="O170" i="2"/>
  <c r="Y170" i="2" s="1"/>
  <c r="N170" i="2"/>
  <c r="AG169" i="2"/>
  <c r="O169" i="2"/>
  <c r="Y169" i="2" s="1"/>
  <c r="N169" i="2"/>
  <c r="AG168" i="2"/>
  <c r="O168" i="2"/>
  <c r="Y168" i="2" s="1"/>
  <c r="N168" i="2"/>
  <c r="AG167" i="2"/>
  <c r="O167" i="2"/>
  <c r="Y167" i="2" s="1"/>
  <c r="N167" i="2"/>
  <c r="AG166" i="2"/>
  <c r="O166" i="2"/>
  <c r="Y166" i="2" s="1"/>
  <c r="N166" i="2"/>
  <c r="AG165" i="2"/>
  <c r="O165" i="2"/>
  <c r="Y165" i="2" s="1"/>
  <c r="N165" i="2"/>
  <c r="AG164" i="2"/>
  <c r="O164" i="2"/>
  <c r="Y164" i="2" s="1"/>
  <c r="N164" i="2"/>
  <c r="AG161" i="2"/>
  <c r="O161" i="2"/>
  <c r="N161" i="2"/>
  <c r="AG160" i="2"/>
  <c r="O160" i="2"/>
  <c r="N160" i="2"/>
  <c r="AG50" i="2"/>
  <c r="O50" i="2"/>
  <c r="Y50" i="2" s="1"/>
  <c r="N50" i="2"/>
  <c r="AG49" i="2"/>
  <c r="O49" i="2"/>
  <c r="Y49" i="2" s="1"/>
  <c r="N49" i="2"/>
  <c r="AG410" i="2"/>
  <c r="O410" i="2"/>
  <c r="Y410" i="2" s="1"/>
  <c r="N410" i="2"/>
  <c r="AG348" i="2"/>
  <c r="O348" i="2"/>
  <c r="Y348" i="2" s="1"/>
  <c r="N348" i="2"/>
  <c r="AG347" i="2"/>
  <c r="O347" i="2"/>
  <c r="Y347" i="2" s="1"/>
  <c r="N347" i="2"/>
  <c r="AG346" i="2"/>
  <c r="O346" i="2"/>
  <c r="Y346" i="2" s="1"/>
  <c r="N346" i="2"/>
  <c r="AG124" i="2"/>
  <c r="O124" i="2"/>
  <c r="Y124" i="2" s="1"/>
  <c r="N124" i="2"/>
  <c r="AG30" i="2"/>
  <c r="O30" i="2"/>
  <c r="Y30" i="2" s="1"/>
  <c r="N30" i="2"/>
  <c r="AG125" i="2"/>
  <c r="O125" i="2"/>
  <c r="Y125" i="2" s="1"/>
  <c r="N125" i="2"/>
  <c r="AG126" i="2"/>
  <c r="O126" i="2"/>
  <c r="Y126" i="2" s="1"/>
  <c r="N126" i="2"/>
  <c r="AG32" i="2"/>
  <c r="O32" i="2"/>
  <c r="Y32" i="2" s="1"/>
  <c r="N32" i="2"/>
  <c r="AG33" i="2"/>
  <c r="O33" i="2"/>
  <c r="Y33" i="2" s="1"/>
  <c r="N33" i="2"/>
  <c r="AG337" i="2"/>
  <c r="O337" i="2"/>
  <c r="Y337" i="2" s="1"/>
  <c r="N337" i="2"/>
  <c r="AG338" i="2"/>
  <c r="O338" i="2"/>
  <c r="N338" i="2"/>
  <c r="AG34" i="2"/>
  <c r="O34" i="2"/>
  <c r="Y34" i="2" s="1"/>
  <c r="N34" i="2"/>
  <c r="O392" i="2"/>
  <c r="Y392" i="2" s="1"/>
  <c r="N392" i="2"/>
  <c r="AG391" i="2"/>
  <c r="O391" i="2"/>
  <c r="N391" i="2"/>
  <c r="AG390" i="2"/>
  <c r="O390" i="2"/>
  <c r="N390" i="2"/>
  <c r="AG389" i="2"/>
  <c r="O389" i="2"/>
  <c r="Y389" i="2" s="1"/>
  <c r="N389" i="2"/>
  <c r="AG388" i="2"/>
  <c r="O388" i="2"/>
  <c r="Y388" i="2" s="1"/>
  <c r="N388" i="2"/>
  <c r="AG151" i="2"/>
  <c r="O151" i="2"/>
  <c r="Y151" i="2" s="1"/>
  <c r="N151" i="2"/>
  <c r="AG345" i="2"/>
  <c r="O345" i="2"/>
  <c r="Y345" i="2" s="1"/>
  <c r="N345" i="2"/>
  <c r="AG344" i="2"/>
  <c r="O344" i="2"/>
  <c r="Y344" i="2" s="1"/>
  <c r="N344" i="2"/>
  <c r="AG343" i="2"/>
  <c r="O343" i="2"/>
  <c r="Y343" i="2" s="1"/>
  <c r="N343" i="2"/>
  <c r="AG342" i="2"/>
  <c r="O342" i="2"/>
  <c r="Y342" i="2" s="1"/>
  <c r="N342" i="2"/>
  <c r="AG341" i="2"/>
  <c r="O341" i="2"/>
  <c r="Y341" i="2" s="1"/>
  <c r="N341" i="2"/>
  <c r="AG340" i="2"/>
  <c r="O340" i="2"/>
  <c r="Y340" i="2" s="1"/>
  <c r="N340" i="2"/>
  <c r="AG339" i="2"/>
  <c r="O339" i="2"/>
  <c r="Y339" i="2" s="1"/>
  <c r="N339" i="2"/>
  <c r="AG150" i="2"/>
  <c r="O150" i="2"/>
  <c r="Y150" i="2" s="1"/>
  <c r="N150" i="2"/>
  <c r="AG149" i="2"/>
  <c r="O149" i="2"/>
  <c r="Y149" i="2" s="1"/>
  <c r="N149" i="2"/>
  <c r="AG148" i="2"/>
  <c r="O148" i="2"/>
  <c r="Y148" i="2" s="1"/>
  <c r="N148" i="2"/>
  <c r="AG147" i="2"/>
  <c r="O147" i="2"/>
  <c r="Y147" i="2" s="1"/>
  <c r="N147" i="2"/>
  <c r="AG146" i="2"/>
  <c r="O146" i="2"/>
  <c r="Y146" i="2" s="1"/>
  <c r="N146" i="2"/>
  <c r="AG145" i="2"/>
  <c r="O145" i="2"/>
  <c r="Y145" i="2" s="1"/>
  <c r="N145" i="2"/>
  <c r="AG144" i="2"/>
  <c r="O144" i="2"/>
  <c r="Y144" i="2" s="1"/>
  <c r="N144" i="2"/>
  <c r="AG143" i="2"/>
  <c r="O143" i="2"/>
  <c r="Y143" i="2" s="1"/>
  <c r="N143" i="2"/>
  <c r="AG142" i="2"/>
  <c r="O142" i="2"/>
  <c r="Y142" i="2" s="1"/>
  <c r="N142" i="2"/>
  <c r="AG141" i="2"/>
  <c r="O141" i="2"/>
  <c r="Y141" i="2" s="1"/>
  <c r="N141" i="2"/>
  <c r="O140" i="2"/>
  <c r="Y140" i="2" s="1"/>
  <c r="N140" i="2"/>
  <c r="AG139" i="2"/>
  <c r="O139" i="2"/>
  <c r="Y139" i="2" s="1"/>
  <c r="N139" i="2"/>
  <c r="O138" i="2"/>
  <c r="Y138" i="2" s="1"/>
  <c r="N138" i="2"/>
  <c r="AG137" i="2"/>
  <c r="O137" i="2"/>
  <c r="Y137" i="2" s="1"/>
  <c r="N137" i="2"/>
  <c r="AG136" i="2"/>
  <c r="O136" i="2"/>
  <c r="Y136" i="2" s="1"/>
  <c r="N136" i="2"/>
  <c r="AG135" i="2"/>
  <c r="O135" i="2"/>
  <c r="N135" i="2"/>
  <c r="AG134" i="2"/>
  <c r="O134" i="2"/>
  <c r="N134" i="2"/>
  <c r="AG133" i="2"/>
  <c r="O133" i="2"/>
  <c r="Y133" i="2" s="1"/>
  <c r="N133" i="2"/>
  <c r="AG132" i="2"/>
  <c r="O132" i="2"/>
  <c r="Y132" i="2" s="1"/>
  <c r="N132" i="2"/>
  <c r="AG131" i="2"/>
  <c r="O131" i="2"/>
  <c r="Y131" i="2" s="1"/>
  <c r="N131" i="2"/>
  <c r="AG130" i="2"/>
  <c r="O130" i="2"/>
  <c r="N130" i="2"/>
  <c r="AG129" i="2"/>
  <c r="O129" i="2"/>
  <c r="Y129" i="2" s="1"/>
  <c r="N129" i="2"/>
  <c r="AG128" i="2"/>
  <c r="O128" i="2"/>
  <c r="Y128" i="2" s="1"/>
  <c r="N128" i="2"/>
  <c r="AG127" i="2"/>
  <c r="O127" i="2"/>
  <c r="Y127" i="2" s="1"/>
  <c r="N127" i="2"/>
  <c r="AG44" i="2"/>
  <c r="O44" i="2"/>
  <c r="Y44" i="2" s="1"/>
  <c r="N44" i="2"/>
  <c r="AG43" i="2"/>
  <c r="O43" i="2"/>
  <c r="Y43" i="2" s="1"/>
  <c r="N43" i="2"/>
  <c r="AG42" i="2"/>
  <c r="O42" i="2"/>
  <c r="Y42" i="2" s="1"/>
  <c r="N42" i="2"/>
  <c r="AG41" i="2"/>
  <c r="O41" i="2"/>
  <c r="Y41" i="2" s="1"/>
  <c r="N41" i="2"/>
  <c r="AG40" i="2"/>
  <c r="O40" i="2"/>
  <c r="Y40" i="2" s="1"/>
  <c r="N40" i="2"/>
  <c r="AG39" i="2"/>
  <c r="O39" i="2"/>
  <c r="Y39" i="2" s="1"/>
  <c r="N39" i="2"/>
  <c r="AG38" i="2"/>
  <c r="O38" i="2"/>
  <c r="Y38" i="2" s="1"/>
  <c r="N38" i="2"/>
  <c r="AG37" i="2"/>
  <c r="O37" i="2"/>
  <c r="N37" i="2"/>
  <c r="AG36" i="2"/>
  <c r="O36" i="2"/>
  <c r="N36" i="2"/>
  <c r="AG35" i="2"/>
  <c r="O35" i="2"/>
  <c r="Y35" i="2" s="1"/>
  <c r="N35" i="2"/>
  <c r="AG331" i="2"/>
  <c r="O331" i="2"/>
  <c r="Y331" i="2" s="1"/>
  <c r="N331" i="2"/>
  <c r="AG117" i="2"/>
  <c r="O117" i="2"/>
  <c r="Y117" i="2" s="1"/>
  <c r="N117" i="2"/>
  <c r="AG333" i="2"/>
  <c r="O333" i="2"/>
  <c r="Y333" i="2" s="1"/>
  <c r="N333" i="2"/>
  <c r="AG118" i="2"/>
  <c r="O118" i="2"/>
  <c r="Y118" i="2" s="1"/>
  <c r="N118" i="2"/>
  <c r="AG89" i="2"/>
  <c r="Z89" i="2"/>
  <c r="O89" i="2"/>
  <c r="Y89" i="2" s="1"/>
  <c r="N89" i="2"/>
  <c r="AG88" i="2"/>
  <c r="Z88" i="2"/>
  <c r="O88" i="2"/>
  <c r="Y88" i="2" s="1"/>
  <c r="N88" i="2"/>
  <c r="AG17" i="2"/>
  <c r="O17" i="2"/>
  <c r="Y17" i="2" s="1"/>
  <c r="N17" i="2"/>
  <c r="AH17" i="2" l="1"/>
  <c r="AI17" i="2"/>
  <c r="AI396" i="2"/>
  <c r="AH396" i="2"/>
  <c r="AI417" i="2"/>
  <c r="AH417" i="2"/>
  <c r="AI287" i="2"/>
  <c r="AH287" i="2"/>
  <c r="AI181" i="2"/>
  <c r="AH181" i="2"/>
  <c r="AI58" i="2"/>
  <c r="AH58" i="2"/>
  <c r="AI355" i="2"/>
  <c r="AH355" i="2"/>
  <c r="AH191" i="2"/>
  <c r="AI191" i="2"/>
  <c r="AI163" i="2"/>
  <c r="AH163" i="2"/>
  <c r="AI48" i="2"/>
  <c r="AI169" i="2"/>
  <c r="AH169" i="2"/>
  <c r="AH347" i="2"/>
  <c r="AI347" i="2"/>
  <c r="AI33" i="2"/>
  <c r="AH33" i="2"/>
  <c r="AI389" i="2"/>
  <c r="AH389" i="2"/>
  <c r="AI341" i="2"/>
  <c r="AH341" i="2"/>
  <c r="AI145" i="2"/>
  <c r="AH145" i="2"/>
  <c r="AI137" i="2"/>
  <c r="AH137" i="2"/>
  <c r="AI129" i="2"/>
  <c r="AH129" i="2"/>
  <c r="AI39" i="2"/>
  <c r="AH39" i="2"/>
  <c r="AI395" i="2"/>
  <c r="AH395" i="2"/>
  <c r="AH294" i="2"/>
  <c r="AI294" i="2"/>
  <c r="AI286" i="2"/>
  <c r="AH286" i="2"/>
  <c r="AI264" i="2"/>
  <c r="AH264" i="2"/>
  <c r="AI353" i="2"/>
  <c r="AH353" i="2"/>
  <c r="AI184" i="2"/>
  <c r="AH184" i="2"/>
  <c r="AH194" i="2"/>
  <c r="AI194" i="2"/>
  <c r="AI185" i="2"/>
  <c r="AH185" i="2"/>
  <c r="AI156" i="2"/>
  <c r="AH156" i="2"/>
  <c r="AI172" i="2"/>
  <c r="AH172" i="2"/>
  <c r="AI164" i="2"/>
  <c r="AH164" i="2"/>
  <c r="AI346" i="2"/>
  <c r="AH346" i="2"/>
  <c r="AH337" i="2"/>
  <c r="AI337" i="2"/>
  <c r="AI340" i="2"/>
  <c r="AH340" i="2"/>
  <c r="AI144" i="2"/>
  <c r="AH144" i="2"/>
  <c r="AI136" i="2"/>
  <c r="AH136" i="2"/>
  <c r="AI128" i="2"/>
  <c r="AH128" i="2"/>
  <c r="AI38" i="2"/>
  <c r="AH38" i="2"/>
  <c r="AI364" i="2"/>
  <c r="AH364" i="2"/>
  <c r="AH394" i="2"/>
  <c r="AI394" i="2"/>
  <c r="AI397" i="2"/>
  <c r="AH397" i="2"/>
  <c r="AI293" i="2"/>
  <c r="AH293" i="2"/>
  <c r="AI289" i="2"/>
  <c r="AH289" i="2"/>
  <c r="AI285" i="2"/>
  <c r="AH285" i="2"/>
  <c r="AI281" i="2"/>
  <c r="AH281" i="2"/>
  <c r="AI190" i="2"/>
  <c r="AH190" i="2"/>
  <c r="AI152" i="2"/>
  <c r="AH152" i="2"/>
  <c r="AI352" i="2"/>
  <c r="AH352" i="2"/>
  <c r="AH354" i="2"/>
  <c r="AI354" i="2"/>
  <c r="AI357" i="2"/>
  <c r="AH357" i="2"/>
  <c r="AI63" i="2"/>
  <c r="AH63" i="2"/>
  <c r="AI193" i="2"/>
  <c r="AH193" i="2"/>
  <c r="AI188" i="2"/>
  <c r="AH188" i="2"/>
  <c r="AI61" i="2"/>
  <c r="AH61" i="2"/>
  <c r="AI159" i="2"/>
  <c r="AH159" i="2"/>
  <c r="AH155" i="2"/>
  <c r="AI155" i="2"/>
  <c r="AI175" i="2"/>
  <c r="AH175" i="2"/>
  <c r="AH171" i="2"/>
  <c r="AI171" i="2"/>
  <c r="AH167" i="2"/>
  <c r="AI167" i="2"/>
  <c r="AI161" i="2"/>
  <c r="AH161" i="2"/>
  <c r="AI410" i="2"/>
  <c r="AH410" i="2"/>
  <c r="AI124" i="2"/>
  <c r="AH124" i="2"/>
  <c r="AH126" i="2"/>
  <c r="AI126" i="2"/>
  <c r="AI391" i="2"/>
  <c r="AH391" i="2"/>
  <c r="AH388" i="2"/>
  <c r="AI388" i="2"/>
  <c r="AI343" i="2"/>
  <c r="AH343" i="2"/>
  <c r="AI339" i="2"/>
  <c r="AH339" i="2"/>
  <c r="AI147" i="2"/>
  <c r="AH147" i="2"/>
  <c r="AI143" i="2"/>
  <c r="AH143" i="2"/>
  <c r="AH139" i="2"/>
  <c r="AI139" i="2"/>
  <c r="AH135" i="2"/>
  <c r="AI135" i="2"/>
  <c r="AI131" i="2"/>
  <c r="AH131" i="2"/>
  <c r="AI127" i="2"/>
  <c r="AH127" i="2"/>
  <c r="AI41" i="2"/>
  <c r="AH41" i="2"/>
  <c r="AI37" i="2"/>
  <c r="AH37" i="2"/>
  <c r="AI117" i="2"/>
  <c r="AH117" i="2"/>
  <c r="AI88" i="2"/>
  <c r="AH88" i="2"/>
  <c r="AI89" i="2"/>
  <c r="AH89" i="2"/>
  <c r="AI420" i="2"/>
  <c r="AH420" i="2"/>
  <c r="AH291" i="2"/>
  <c r="AI291" i="2"/>
  <c r="AH283" i="2"/>
  <c r="AI283" i="2"/>
  <c r="AH279" i="2"/>
  <c r="AI279" i="2"/>
  <c r="AH56" i="2"/>
  <c r="AI56" i="2"/>
  <c r="AI153" i="2"/>
  <c r="AH153" i="2"/>
  <c r="AI195" i="2"/>
  <c r="AH195" i="2"/>
  <c r="AH186" i="2"/>
  <c r="AI186" i="2"/>
  <c r="AI157" i="2"/>
  <c r="AH157" i="2"/>
  <c r="AI173" i="2"/>
  <c r="AH173" i="2"/>
  <c r="AI165" i="2"/>
  <c r="AH165" i="2"/>
  <c r="AI50" i="2"/>
  <c r="AH50" i="2"/>
  <c r="AI34" i="2"/>
  <c r="AH34" i="2"/>
  <c r="AI345" i="2"/>
  <c r="AH345" i="2"/>
  <c r="AI149" i="2"/>
  <c r="AH149" i="2"/>
  <c r="AI141" i="2"/>
  <c r="AH141" i="2"/>
  <c r="AI133" i="2"/>
  <c r="AH133" i="2"/>
  <c r="AI43" i="2"/>
  <c r="AH43" i="2"/>
  <c r="AI35" i="2"/>
  <c r="AH35" i="2"/>
  <c r="AI333" i="2"/>
  <c r="AH333" i="2"/>
  <c r="AI419" i="2"/>
  <c r="AH419" i="2"/>
  <c r="AI290" i="2"/>
  <c r="AH290" i="2"/>
  <c r="AI282" i="2"/>
  <c r="AH282" i="2"/>
  <c r="AI351" i="2"/>
  <c r="AH351" i="2"/>
  <c r="AI182" i="2"/>
  <c r="AH182" i="2"/>
  <c r="AH64" i="2"/>
  <c r="AI64" i="2"/>
  <c r="AI189" i="2"/>
  <c r="AH189" i="2"/>
  <c r="AI162" i="2"/>
  <c r="AH162" i="2"/>
  <c r="AI176" i="2"/>
  <c r="AH176" i="2"/>
  <c r="AI168" i="2"/>
  <c r="AH168" i="2"/>
  <c r="AI49" i="2"/>
  <c r="AH49" i="2"/>
  <c r="AI125" i="2"/>
  <c r="AH125" i="2"/>
  <c r="AI392" i="2"/>
  <c r="AH392" i="2"/>
  <c r="AH344" i="2"/>
  <c r="AI344" i="2"/>
  <c r="AI148" i="2"/>
  <c r="AH148" i="2"/>
  <c r="AI140" i="2"/>
  <c r="AH140" i="2"/>
  <c r="AI132" i="2"/>
  <c r="AH132" i="2"/>
  <c r="AI42" i="2"/>
  <c r="AH42" i="2"/>
  <c r="AH331" i="2"/>
  <c r="AI331" i="2"/>
  <c r="AH278" i="2"/>
  <c r="AI278" i="2"/>
  <c r="AI393" i="2"/>
  <c r="AH393" i="2"/>
  <c r="AH418" i="2"/>
  <c r="AI418" i="2"/>
  <c r="AI292" i="2"/>
  <c r="AH292" i="2"/>
  <c r="AI288" i="2"/>
  <c r="AH288" i="2"/>
  <c r="AI284" i="2"/>
  <c r="AH284" i="2"/>
  <c r="AI280" i="2"/>
  <c r="AH280" i="2"/>
  <c r="AI183" i="2"/>
  <c r="AH183" i="2"/>
  <c r="AI62" i="2"/>
  <c r="AH62" i="2"/>
  <c r="AI57" i="2"/>
  <c r="AH57" i="2"/>
  <c r="AI59" i="2"/>
  <c r="AH59" i="2"/>
  <c r="AI356" i="2"/>
  <c r="AH356" i="2"/>
  <c r="AI196" i="2"/>
  <c r="AH196" i="2"/>
  <c r="AI192" i="2"/>
  <c r="AH192" i="2"/>
  <c r="AH187" i="2"/>
  <c r="AI187" i="2"/>
  <c r="AH60" i="2"/>
  <c r="AI60" i="2"/>
  <c r="AH158" i="2"/>
  <c r="AI158" i="2"/>
  <c r="AI154" i="2"/>
  <c r="AH154" i="2"/>
  <c r="AH174" i="2"/>
  <c r="AI174" i="2"/>
  <c r="AI170" i="2"/>
  <c r="AH170" i="2"/>
  <c r="AH166" i="2"/>
  <c r="AI166" i="2"/>
  <c r="AI160" i="2"/>
  <c r="AH160" i="2"/>
  <c r="AH348" i="2"/>
  <c r="AI348" i="2"/>
  <c r="AI30" i="2"/>
  <c r="AH30" i="2"/>
  <c r="AH32" i="2"/>
  <c r="AI32" i="2"/>
  <c r="AI338" i="2"/>
  <c r="AH338" i="2"/>
  <c r="AI390" i="2"/>
  <c r="AH390" i="2"/>
  <c r="AH151" i="2"/>
  <c r="AI151" i="2"/>
  <c r="AI342" i="2"/>
  <c r="AH342" i="2"/>
  <c r="AH150" i="2"/>
  <c r="AI150" i="2"/>
  <c r="AI146" i="2"/>
  <c r="AH146" i="2"/>
  <c r="AH142" i="2"/>
  <c r="AI142" i="2"/>
  <c r="AI138" i="2"/>
  <c r="AH138" i="2"/>
  <c r="AH134" i="2"/>
  <c r="AI134" i="2"/>
  <c r="AI130" i="2"/>
  <c r="AH130" i="2"/>
  <c r="AH44" i="2"/>
  <c r="AI44" i="2"/>
  <c r="AH40" i="2"/>
  <c r="AI40" i="2"/>
  <c r="AH36" i="2"/>
  <c r="AI36" i="2"/>
  <c r="AI118" i="2"/>
  <c r="AH118" i="2"/>
  <c r="AA183" i="2"/>
  <c r="AA44" i="2"/>
  <c r="AA30" i="2"/>
  <c r="AA285" i="2"/>
  <c r="AA170" i="2"/>
  <c r="AA420" i="2"/>
  <c r="AA291" i="2"/>
  <c r="AA283" i="2"/>
  <c r="AA353" i="2"/>
  <c r="AA184" i="2"/>
  <c r="AA194" i="2"/>
  <c r="AA185" i="2"/>
  <c r="AA156" i="2"/>
  <c r="AA172" i="2"/>
  <c r="AA164" i="2"/>
  <c r="AA49" i="2"/>
  <c r="AA125" i="2"/>
  <c r="AA392" i="2"/>
  <c r="AA344" i="2"/>
  <c r="AA148" i="2"/>
  <c r="AA140" i="2"/>
  <c r="AA132" i="2"/>
  <c r="AA42" i="2"/>
  <c r="AA331" i="2"/>
  <c r="AA356" i="2"/>
  <c r="AA151" i="2"/>
  <c r="AA364" i="2"/>
  <c r="AA293" i="2"/>
  <c r="AA62" i="2"/>
  <c r="AA196" i="2"/>
  <c r="AA158" i="2"/>
  <c r="AA166" i="2"/>
  <c r="AA32" i="2"/>
  <c r="AA342" i="2"/>
  <c r="AA138" i="2"/>
  <c r="AA40" i="2"/>
  <c r="AA396" i="2"/>
  <c r="AA417" i="2"/>
  <c r="AA287" i="2"/>
  <c r="AA279" i="2"/>
  <c r="AA351" i="2"/>
  <c r="AA182" i="2"/>
  <c r="AA64" i="2"/>
  <c r="AA189" i="2"/>
  <c r="AA162" i="2"/>
  <c r="AA176" i="2"/>
  <c r="AA168" i="2"/>
  <c r="AA346" i="2"/>
  <c r="AA337" i="2"/>
  <c r="AA340" i="2"/>
  <c r="AA144" i="2"/>
  <c r="AA136" i="2"/>
  <c r="AA128" i="2"/>
  <c r="AA38" i="2"/>
  <c r="AA60" i="2"/>
  <c r="AA142" i="2"/>
  <c r="AA294" i="2"/>
  <c r="AA36" i="2"/>
  <c r="AA130" i="2"/>
  <c r="AA134" i="2"/>
  <c r="AA150" i="2"/>
  <c r="AA390" i="2"/>
  <c r="AA338" i="2"/>
  <c r="AA348" i="2"/>
  <c r="AA160" i="2"/>
  <c r="AA174" i="2"/>
  <c r="AA154" i="2"/>
  <c r="AA192" i="2"/>
  <c r="AA59" i="2"/>
  <c r="AA57" i="2"/>
  <c r="AA190" i="2"/>
  <c r="AA281" i="2"/>
  <c r="AA289" i="2"/>
  <c r="AA397" i="2"/>
  <c r="Y192" i="2"/>
  <c r="Y134" i="2"/>
  <c r="AA395" i="2"/>
  <c r="AA419" i="2"/>
  <c r="AA290" i="2"/>
  <c r="AA286" i="2"/>
  <c r="AA152" i="2"/>
  <c r="AA357" i="2"/>
  <c r="AA63" i="2"/>
  <c r="AA188" i="2"/>
  <c r="AA159" i="2"/>
  <c r="AA175" i="2"/>
  <c r="AA167" i="2"/>
  <c r="AA124" i="2"/>
  <c r="AA126" i="2"/>
  <c r="AA388" i="2"/>
  <c r="AA343" i="2"/>
  <c r="AA147" i="2"/>
  <c r="AA139" i="2"/>
  <c r="AA131" i="2"/>
  <c r="AA41" i="2"/>
  <c r="AA264" i="2"/>
  <c r="Y390" i="2"/>
  <c r="AA117" i="2"/>
  <c r="AA37" i="2"/>
  <c r="AA135" i="2"/>
  <c r="AA339" i="2"/>
  <c r="AA391" i="2"/>
  <c r="AA410" i="2"/>
  <c r="AA161" i="2"/>
  <c r="AA155" i="2"/>
  <c r="AA193" i="2"/>
  <c r="AA354" i="2"/>
  <c r="AA352" i="2"/>
  <c r="AA282" i="2"/>
  <c r="AA394" i="2"/>
  <c r="Y397" i="2"/>
  <c r="Y289" i="2"/>
  <c r="Y281" i="2"/>
  <c r="Y57" i="2"/>
  <c r="Y174" i="2"/>
  <c r="Y161" i="2"/>
  <c r="Y338" i="2"/>
  <c r="Y130" i="2"/>
  <c r="Y37" i="2"/>
  <c r="AA187" i="2"/>
  <c r="AA146" i="2"/>
  <c r="Y354" i="2"/>
  <c r="Y155" i="2"/>
  <c r="Y160" i="2"/>
  <c r="Y391" i="2"/>
  <c r="Y135" i="2"/>
  <c r="Y36" i="2"/>
  <c r="AA278" i="2"/>
  <c r="AA418" i="2"/>
  <c r="AA280" i="2"/>
  <c r="AA157" i="2"/>
  <c r="AA50" i="2"/>
  <c r="AA137" i="2"/>
  <c r="AA393" i="2"/>
  <c r="AA191" i="2"/>
  <c r="AA58" i="2"/>
  <c r="AA165" i="2"/>
  <c r="AA171" i="2"/>
  <c r="AA127" i="2"/>
  <c r="AA35" i="2"/>
  <c r="AA56" i="2"/>
  <c r="AA33" i="2"/>
  <c r="AA149" i="2"/>
  <c r="AA284" i="2"/>
  <c r="AA34" i="2"/>
  <c r="AA39" i="2"/>
  <c r="AA288" i="2"/>
  <c r="AA195" i="2"/>
  <c r="AA61" i="2"/>
  <c r="AA48" i="2"/>
  <c r="AA341" i="2"/>
  <c r="AA143" i="2"/>
  <c r="AA133" i="2"/>
  <c r="AA292" i="2"/>
  <c r="AA181" i="2"/>
  <c r="AA153" i="2"/>
  <c r="AA355" i="2"/>
  <c r="AA186" i="2"/>
  <c r="AA163" i="2"/>
  <c r="AA173" i="2"/>
  <c r="AA169" i="2"/>
  <c r="AA347" i="2"/>
  <c r="AA389" i="2"/>
  <c r="AA345" i="2"/>
  <c r="AA145" i="2"/>
  <c r="AA141" i="2"/>
  <c r="AA129" i="2"/>
  <c r="AA43" i="2"/>
  <c r="AA88" i="2"/>
  <c r="AA118" i="2"/>
  <c r="AA17" i="2"/>
  <c r="AA333" i="2"/>
  <c r="AA89" i="2"/>
  <c r="N378" i="2" l="1"/>
  <c r="AG15" i="2"/>
  <c r="Y15" i="2"/>
  <c r="AG90" i="2"/>
  <c r="Z90" i="2"/>
  <c r="O90" i="2"/>
  <c r="Y90" i="2" s="1"/>
  <c r="N90" i="2"/>
  <c r="AG334" i="2"/>
  <c r="Z334" i="2"/>
  <c r="O334" i="2"/>
  <c r="Y334" i="2" s="1"/>
  <c r="N334" i="2"/>
  <c r="AG91" i="2"/>
  <c r="Z91" i="2"/>
  <c r="O91" i="2"/>
  <c r="Y91" i="2" s="1"/>
  <c r="N91" i="2"/>
  <c r="AG263" i="2"/>
  <c r="Z263" i="2"/>
  <c r="O263" i="2"/>
  <c r="Y263" i="2" s="1"/>
  <c r="N263" i="2"/>
  <c r="AG385" i="2"/>
  <c r="Z385" i="2"/>
  <c r="O385" i="2"/>
  <c r="Y385" i="2" s="1"/>
  <c r="N385" i="2"/>
  <c r="AG384" i="2"/>
  <c r="Z384" i="2"/>
  <c r="O384" i="2"/>
  <c r="Y384" i="2" s="1"/>
  <c r="N384" i="2"/>
  <c r="AG383" i="2"/>
  <c r="Z383" i="2"/>
  <c r="O383" i="2"/>
  <c r="Y383" i="2" s="1"/>
  <c r="N383" i="2"/>
  <c r="AG382" i="2"/>
  <c r="Z382" i="2"/>
  <c r="O382" i="2"/>
  <c r="Y382" i="2" s="1"/>
  <c r="N382" i="2"/>
  <c r="AG381" i="2"/>
  <c r="Z381" i="2"/>
  <c r="Y381" i="2"/>
  <c r="N381" i="2"/>
  <c r="AG380" i="2"/>
  <c r="Z380" i="2"/>
  <c r="O380" i="2"/>
  <c r="Y380" i="2" s="1"/>
  <c r="N380" i="2"/>
  <c r="AG379" i="2"/>
  <c r="Z379" i="2"/>
  <c r="O379" i="2"/>
  <c r="Y379" i="2" s="1"/>
  <c r="N379" i="2"/>
  <c r="AG378" i="2"/>
  <c r="Z378" i="2"/>
  <c r="O378" i="2"/>
  <c r="Y378" i="2" s="1"/>
  <c r="AG377" i="2"/>
  <c r="Z377" i="2"/>
  <c r="O377" i="2"/>
  <c r="Y377" i="2" s="1"/>
  <c r="N377" i="2"/>
  <c r="AG376" i="2"/>
  <c r="Z376" i="2"/>
  <c r="O376" i="2"/>
  <c r="Y376" i="2" s="1"/>
  <c r="N376" i="2"/>
  <c r="AG375" i="2"/>
  <c r="Z375" i="2"/>
  <c r="O375" i="2"/>
  <c r="Y375" i="2" s="1"/>
  <c r="N375" i="2"/>
  <c r="AG409" i="2"/>
  <c r="Z409" i="2"/>
  <c r="O409" i="2"/>
  <c r="Y409" i="2" s="1"/>
  <c r="N409" i="2"/>
  <c r="N119" i="2"/>
  <c r="O119" i="2"/>
  <c r="Y119" i="2" s="1"/>
  <c r="Z119" i="2"/>
  <c r="AG119" i="2"/>
  <c r="N120" i="2"/>
  <c r="O120" i="2"/>
  <c r="Y120" i="2" s="1"/>
  <c r="Z120" i="2"/>
  <c r="AG120" i="2"/>
  <c r="Z96" i="2"/>
  <c r="N79" i="2"/>
  <c r="O79" i="2"/>
  <c r="Y79" i="2" s="1"/>
  <c r="N80" i="2"/>
  <c r="O80" i="2"/>
  <c r="N81" i="2"/>
  <c r="O81" i="2"/>
  <c r="Y81" i="2" s="1"/>
  <c r="N92" i="2"/>
  <c r="O92" i="2"/>
  <c r="Y92" i="2" s="1"/>
  <c r="N93" i="2"/>
  <c r="O93" i="2"/>
  <c r="Y93" i="2" s="1"/>
  <c r="N94" i="2"/>
  <c r="O94" i="2"/>
  <c r="Y94" i="2" s="1"/>
  <c r="N95" i="2"/>
  <c r="O95" i="2"/>
  <c r="Y95" i="2" s="1"/>
  <c r="N96" i="2"/>
  <c r="O96" i="2"/>
  <c r="Y96" i="2" s="1"/>
  <c r="N97" i="2"/>
  <c r="O97" i="2"/>
  <c r="Y97" i="2" s="1"/>
  <c r="N98" i="2"/>
  <c r="O98" i="2"/>
  <c r="Y98" i="2" s="1"/>
  <c r="N99" i="2"/>
  <c r="O99" i="2"/>
  <c r="Y99" i="2" s="1"/>
  <c r="N100" i="2"/>
  <c r="O100" i="2"/>
  <c r="Y100" i="2" s="1"/>
  <c r="N101" i="2"/>
  <c r="O101" i="2"/>
  <c r="Y101" i="2" s="1"/>
  <c r="N102" i="2"/>
  <c r="O102" i="2"/>
  <c r="Y102" i="2" s="1"/>
  <c r="N103" i="2"/>
  <c r="O103" i="2"/>
  <c r="Y103" i="2" s="1"/>
  <c r="N104" i="2"/>
  <c r="O104" i="2"/>
  <c r="Y104" i="2" s="1"/>
  <c r="N105" i="2"/>
  <c r="O105" i="2"/>
  <c r="Y105" i="2" s="1"/>
  <c r="N106" i="2"/>
  <c r="O106" i="2"/>
  <c r="Y106" i="2" s="1"/>
  <c r="N107" i="2"/>
  <c r="O107" i="2"/>
  <c r="Y107" i="2" s="1"/>
  <c r="N108" i="2"/>
  <c r="O108" i="2"/>
  <c r="N109" i="2"/>
  <c r="O109" i="2"/>
  <c r="Y109" i="2" s="1"/>
  <c r="N110" i="2"/>
  <c r="O110" i="2"/>
  <c r="Y110" i="2" s="1"/>
  <c r="N111" i="2"/>
  <c r="O111" i="2"/>
  <c r="Y111" i="2" s="1"/>
  <c r="N78" i="2"/>
  <c r="O78" i="2"/>
  <c r="Y78" i="2" s="1"/>
  <c r="Z78" i="2"/>
  <c r="AG78" i="2"/>
  <c r="Z79" i="2"/>
  <c r="AG79" i="2"/>
  <c r="Z80" i="2"/>
  <c r="AG80" i="2"/>
  <c r="Z81" i="2"/>
  <c r="AG81" i="2"/>
  <c r="Z92" i="2"/>
  <c r="AG92" i="2"/>
  <c r="Z93" i="2"/>
  <c r="AG93" i="2"/>
  <c r="Z94" i="2"/>
  <c r="AG94" i="2"/>
  <c r="Z95" i="2"/>
  <c r="AG95" i="2"/>
  <c r="AG96" i="2"/>
  <c r="Z97" i="2"/>
  <c r="AG97" i="2"/>
  <c r="Z98" i="2"/>
  <c r="AG98" i="2"/>
  <c r="Z99" i="2"/>
  <c r="AG99" i="2"/>
  <c r="Z100" i="2"/>
  <c r="AG100" i="2"/>
  <c r="Z101" i="2"/>
  <c r="AG101" i="2"/>
  <c r="Z102" i="2"/>
  <c r="AG102" i="2"/>
  <c r="Z103" i="2"/>
  <c r="AG103" i="2"/>
  <c r="Z104" i="2"/>
  <c r="AG104" i="2"/>
  <c r="Z105" i="2"/>
  <c r="AG105" i="2"/>
  <c r="Z106" i="2"/>
  <c r="AG106" i="2"/>
  <c r="Z107" i="2"/>
  <c r="AG107" i="2"/>
  <c r="Z108" i="2"/>
  <c r="AG108" i="2"/>
  <c r="Z109" i="2"/>
  <c r="AG109" i="2"/>
  <c r="Z110" i="2"/>
  <c r="AG110" i="2"/>
  <c r="Z111" i="2"/>
  <c r="AG111" i="2"/>
  <c r="AH110" i="2" l="1"/>
  <c r="AI110" i="2"/>
  <c r="AI106" i="2"/>
  <c r="AH106" i="2"/>
  <c r="AH102" i="2"/>
  <c r="AI102" i="2"/>
  <c r="AI98" i="2"/>
  <c r="AH98" i="2"/>
  <c r="AH95" i="2"/>
  <c r="AI95" i="2"/>
  <c r="AI93" i="2"/>
  <c r="AH93" i="2"/>
  <c r="AI81" i="2"/>
  <c r="AH81" i="2"/>
  <c r="AH79" i="2"/>
  <c r="AI79" i="2"/>
  <c r="AI15" i="2"/>
  <c r="AH15" i="2"/>
  <c r="AI108" i="2"/>
  <c r="AH108" i="2"/>
  <c r="AI104" i="2"/>
  <c r="AH104" i="2"/>
  <c r="AI100" i="2"/>
  <c r="AH100" i="2"/>
  <c r="AI96" i="2"/>
  <c r="AH96" i="2"/>
  <c r="AH111" i="2"/>
  <c r="AI111" i="2"/>
  <c r="AI109" i="2"/>
  <c r="AH109" i="2"/>
  <c r="AI107" i="2"/>
  <c r="AH107" i="2"/>
  <c r="AI105" i="2"/>
  <c r="AH105" i="2"/>
  <c r="AI103" i="2"/>
  <c r="AH103" i="2"/>
  <c r="AI101" i="2"/>
  <c r="AH101" i="2"/>
  <c r="AH99" i="2"/>
  <c r="AI99" i="2"/>
  <c r="AI97" i="2"/>
  <c r="AH97" i="2"/>
  <c r="AH120" i="2"/>
  <c r="AI120" i="2"/>
  <c r="AI119" i="2"/>
  <c r="AH119" i="2"/>
  <c r="AI378" i="2"/>
  <c r="AH378" i="2"/>
  <c r="AI379" i="2"/>
  <c r="AH379" i="2"/>
  <c r="AI380" i="2"/>
  <c r="AH380" i="2"/>
  <c r="AI381" i="2"/>
  <c r="AH381" i="2"/>
  <c r="AI382" i="2"/>
  <c r="AH382" i="2"/>
  <c r="AI383" i="2"/>
  <c r="AH383" i="2"/>
  <c r="AI384" i="2"/>
  <c r="AH384" i="2"/>
  <c r="AH385" i="2"/>
  <c r="AI385" i="2"/>
  <c r="AI263" i="2"/>
  <c r="AH263" i="2"/>
  <c r="AI91" i="2"/>
  <c r="AH91" i="2"/>
  <c r="AI334" i="2"/>
  <c r="AH334" i="2"/>
  <c r="AI90" i="2"/>
  <c r="AH90" i="2"/>
  <c r="AH94" i="2"/>
  <c r="AI94" i="2"/>
  <c r="AI92" i="2"/>
  <c r="AH92" i="2"/>
  <c r="AI80" i="2"/>
  <c r="AH80" i="2"/>
  <c r="AI78" i="2"/>
  <c r="AH78" i="2"/>
  <c r="AI409" i="2"/>
  <c r="AH409" i="2"/>
  <c r="AI375" i="2"/>
  <c r="AH375" i="2"/>
  <c r="AI376" i="2"/>
  <c r="AH376" i="2"/>
  <c r="AI377" i="2"/>
  <c r="AH377" i="2"/>
  <c r="AA90" i="2"/>
  <c r="AA101" i="2"/>
  <c r="AA15" i="2"/>
  <c r="AA263" i="2"/>
  <c r="AA385" i="2"/>
  <c r="AA93" i="2"/>
  <c r="AA81" i="2"/>
  <c r="AA79" i="2"/>
  <c r="AA96" i="2"/>
  <c r="AA376" i="2"/>
  <c r="AA378" i="2"/>
  <c r="AA91" i="2"/>
  <c r="AA99" i="2"/>
  <c r="AA97" i="2"/>
  <c r="AA377" i="2"/>
  <c r="AA381" i="2"/>
  <c r="AA334" i="2"/>
  <c r="AA384" i="2"/>
  <c r="AA383" i="2"/>
  <c r="AA382" i="2"/>
  <c r="AA380" i="2"/>
  <c r="AA108" i="2"/>
  <c r="AA102" i="2"/>
  <c r="AA379" i="2"/>
  <c r="AA375" i="2"/>
  <c r="AA409" i="2"/>
  <c r="AA119" i="2"/>
  <c r="AA111" i="2"/>
  <c r="AA109" i="2"/>
  <c r="AA107" i="2"/>
  <c r="AA105" i="2"/>
  <c r="AA103" i="2"/>
  <c r="AA110" i="2"/>
  <c r="AA106" i="2"/>
  <c r="AA104" i="2"/>
  <c r="AA120" i="2"/>
  <c r="AA98" i="2"/>
  <c r="AA95" i="2"/>
  <c r="AA94" i="2"/>
  <c r="AA80" i="2"/>
  <c r="AA78" i="2"/>
  <c r="Y80" i="2"/>
  <c r="AA100" i="2"/>
  <c r="AA92" i="2"/>
  <c r="Y108" i="2"/>
  <c r="N20" i="2"/>
  <c r="O20" i="2"/>
  <c r="Y20" i="2" s="1"/>
  <c r="AG20" i="2"/>
  <c r="N21" i="2"/>
  <c r="O21" i="2"/>
  <c r="Y21" i="2" s="1"/>
  <c r="N22" i="2"/>
  <c r="O22" i="2"/>
  <c r="Y22" i="2" s="1"/>
  <c r="AG22" i="2"/>
  <c r="N23" i="2"/>
  <c r="O23" i="2"/>
  <c r="AG23" i="2"/>
  <c r="N24" i="2"/>
  <c r="O24" i="2"/>
  <c r="Y24" i="2" s="1"/>
  <c r="AG24" i="2"/>
  <c r="N25" i="2"/>
  <c r="O25" i="2"/>
  <c r="AG25" i="2"/>
  <c r="N26" i="2"/>
  <c r="O26" i="2"/>
  <c r="Y26" i="2" s="1"/>
  <c r="AG26" i="2"/>
  <c r="AH21" i="2" l="1"/>
  <c r="AI21" i="2"/>
  <c r="AI20" i="2"/>
  <c r="AH20" i="2"/>
  <c r="AI26" i="2"/>
  <c r="AH26" i="2"/>
  <c r="AH25" i="2"/>
  <c r="AI25" i="2"/>
  <c r="AI24" i="2"/>
  <c r="AH24" i="2"/>
  <c r="AI23" i="2"/>
  <c r="AH23" i="2"/>
  <c r="AI22" i="2"/>
  <c r="AH22" i="2"/>
  <c r="AA23" i="2"/>
  <c r="AA22" i="2"/>
  <c r="AA26" i="2"/>
  <c r="Y23" i="2"/>
  <c r="AA25" i="2"/>
  <c r="AA21" i="2"/>
  <c r="AA24" i="2"/>
  <c r="Y25" i="2"/>
  <c r="AA20" i="2"/>
  <c r="AG18" i="2"/>
  <c r="AI18" i="2" l="1"/>
  <c r="AH18" i="2"/>
  <c r="O18" i="2"/>
  <c r="N18" i="2"/>
  <c r="Y18" i="2" l="1"/>
  <c r="AA18" i="2"/>
  <c r="P5" i="1"/>
  <c r="O5" i="1"/>
  <c r="M5" i="1"/>
  <c r="L5" i="1"/>
  <c r="J5" i="1"/>
  <c r="I5" i="1"/>
  <c r="G7" i="1"/>
  <c r="G6" i="1"/>
  <c r="G5" i="1"/>
  <c r="F7" i="1"/>
  <c r="F6" i="1"/>
  <c r="E12" i="1" s="1"/>
  <c r="F5" i="1"/>
  <c r="E11" i="1" s="1"/>
  <c r="N5" i="1"/>
  <c r="K5" i="1"/>
  <c r="H5" i="1"/>
  <c r="G12" i="1"/>
  <c r="F13" i="1" l="1"/>
  <c r="F11" i="1"/>
  <c r="H11" i="1"/>
  <c r="H13" i="1"/>
  <c r="G11" i="1"/>
  <c r="H12" i="1"/>
  <c r="F12" i="1"/>
  <c r="G13" i="1"/>
  <c r="E13" i="1"/>
  <c r="J11" i="1" l="1" a="1"/>
  <c r="J12" i="1" s="1"/>
  <c r="L11" i="1" l="1"/>
  <c r="K11" i="1"/>
  <c r="K12" i="1"/>
  <c r="K13" i="1"/>
  <c r="L12" i="1"/>
  <c r="J13" i="1"/>
  <c r="J11" i="1"/>
  <c r="L13" i="1"/>
  <c r="E16" i="1" l="1" a="1"/>
  <c r="E17" i="1" s="1"/>
  <c r="H17" i="1" s="1"/>
  <c r="G21" i="1" s="1"/>
  <c r="G22" i="1" l="1"/>
  <c r="E16" i="1"/>
  <c r="H16" i="1" s="1"/>
  <c r="E18" i="1"/>
  <c r="H18" i="1" s="1"/>
  <c r="G23" i="1" s="1"/>
  <c r="G25" i="1" l="1"/>
  <c r="G24" i="1"/>
  <c r="G27" i="1"/>
  <c r="G28" i="1" s="1"/>
  <c r="G26" i="1"/>
</calcChain>
</file>

<file path=xl/sharedStrings.xml><?xml version="1.0" encoding="utf-8"?>
<sst xmlns="http://schemas.openxmlformats.org/spreadsheetml/2006/main" count="1710" uniqueCount="709">
  <si>
    <t>k^2*e[Sens]</t>
    <phoneticPr fontId="1"/>
  </si>
  <si>
    <t>e[Sens]</t>
    <phoneticPr fontId="1"/>
  </si>
  <si>
    <t>e[Dn]^2/e[Sens]</t>
    <phoneticPr fontId="1"/>
  </si>
  <si>
    <t>ISO</t>
    <phoneticPr fontId="1"/>
  </si>
  <si>
    <t>ISO800</t>
    <phoneticPr fontId="1"/>
  </si>
  <si>
    <t>ISO3200</t>
    <phoneticPr fontId="1"/>
  </si>
  <si>
    <t>ISO Max</t>
    <phoneticPr fontId="1"/>
  </si>
  <si>
    <t>ISO Min</t>
    <phoneticPr fontId="1"/>
  </si>
  <si>
    <t>Sig Level</t>
    <phoneticPr fontId="1"/>
  </si>
  <si>
    <t>S/N</t>
    <phoneticPr fontId="1"/>
  </si>
  <si>
    <t>ISO 800</t>
    <phoneticPr fontId="1"/>
  </si>
  <si>
    <t>ISO 3200</t>
    <phoneticPr fontId="1"/>
  </si>
  <si>
    <t>ISO MAX</t>
    <phoneticPr fontId="1"/>
  </si>
  <si>
    <t>ISO 800 Sig(L)</t>
    <phoneticPr fontId="1"/>
  </si>
  <si>
    <t>ISO 3200 Sig(L)</t>
    <phoneticPr fontId="1"/>
  </si>
  <si>
    <t>ISO Max Sig(L)</t>
    <phoneticPr fontId="1"/>
  </si>
  <si>
    <t>ISO 800 SNR(L)</t>
    <phoneticPr fontId="1"/>
  </si>
  <si>
    <t>ISO 3200 SNR(L)</t>
    <phoneticPr fontId="1"/>
  </si>
  <si>
    <t>ISO Max SNR(L)</t>
    <phoneticPr fontId="1"/>
  </si>
  <si>
    <t>ISO Min SNR(L)</t>
    <phoneticPr fontId="1"/>
  </si>
  <si>
    <t>ISO Min SNR(M)</t>
    <phoneticPr fontId="1"/>
  </si>
  <si>
    <t>ISO Min SNR(H)</t>
    <phoneticPr fontId="1"/>
  </si>
  <si>
    <t>ISO Min SIG(H)</t>
    <phoneticPr fontId="1"/>
  </si>
  <si>
    <t>ISO Min Sig(M)</t>
    <phoneticPr fontId="1"/>
  </si>
  <si>
    <t>ISO Min Sig(L)</t>
    <phoneticPr fontId="1"/>
  </si>
  <si>
    <t>A</t>
    <phoneticPr fontId="1"/>
  </si>
  <si>
    <t>B</t>
    <phoneticPr fontId="1"/>
  </si>
  <si>
    <t>C</t>
    <phoneticPr fontId="1"/>
  </si>
  <si>
    <t>D</t>
    <phoneticPr fontId="1"/>
  </si>
  <si>
    <t>SNR 0dB 位置</t>
    <rPh sb="8" eb="10">
      <t>イチ</t>
    </rPh>
    <phoneticPr fontId="1"/>
  </si>
  <si>
    <t>中間位置</t>
    <rPh sb="0" eb="2">
      <t>チュウカン</t>
    </rPh>
    <rPh sb="2" eb="4">
      <t>イチ</t>
    </rPh>
    <phoneticPr fontId="1"/>
  </si>
  <si>
    <t>信号100%位置</t>
    <rPh sb="0" eb="2">
      <t>シンゴウ</t>
    </rPh>
    <rPh sb="6" eb="8">
      <t>イチ</t>
    </rPh>
    <phoneticPr fontId="1"/>
  </si>
  <si>
    <t>ISO Min 設定</t>
    <rPh sb="8" eb="10">
      <t>セッテイ</t>
    </rPh>
    <phoneticPr fontId="1"/>
  </si>
  <si>
    <t>ISO 800 設定</t>
    <phoneticPr fontId="1"/>
  </si>
  <si>
    <t>ISO 3200 設定</t>
    <phoneticPr fontId="1"/>
  </si>
  <si>
    <t>ISO Max 設定</t>
    <phoneticPr fontId="1"/>
  </si>
  <si>
    <t>ABCD算出</t>
    <rPh sb="4" eb="6">
      <t>サンシュツ</t>
    </rPh>
    <phoneticPr fontId="1"/>
  </si>
  <si>
    <t>測定Data</t>
    <rPh sb="0" eb="2">
      <t>ソクテイ</t>
    </rPh>
    <phoneticPr fontId="1"/>
  </si>
  <si>
    <t>計算結果([ABC]^(-1)*[D])</t>
    <rPh sb="0" eb="2">
      <t>ケイサン</t>
    </rPh>
    <rPh sb="2" eb="4">
      <t>ケッカ</t>
    </rPh>
    <phoneticPr fontId="1"/>
  </si>
  <si>
    <t>ABC逆行列([ABC]^(-1))</t>
    <rPh sb="3" eb="4">
      <t>ギャク</t>
    </rPh>
    <rPh sb="4" eb="6">
      <t>ギョウレツ</t>
    </rPh>
    <phoneticPr fontId="1"/>
  </si>
  <si>
    <t>感度電子数</t>
    <rPh sb="0" eb="2">
      <t>カンド</t>
    </rPh>
    <rPh sb="2" eb="4">
      <t>デンシ</t>
    </rPh>
    <rPh sb="4" eb="5">
      <t>スウ</t>
    </rPh>
    <phoneticPr fontId="1"/>
  </si>
  <si>
    <t>飽和電子数</t>
    <rPh sb="0" eb="2">
      <t>ホウワ</t>
    </rPh>
    <rPh sb="2" eb="4">
      <t>デンシ</t>
    </rPh>
    <rPh sb="4" eb="5">
      <t>スウ</t>
    </rPh>
    <phoneticPr fontId="1"/>
  </si>
  <si>
    <t>Dark Noise</t>
    <phoneticPr fontId="1"/>
  </si>
  <si>
    <t>PRNU</t>
    <phoneticPr fontId="1"/>
  </si>
  <si>
    <t>e-</t>
    <phoneticPr fontId="1"/>
  </si>
  <si>
    <t>%</t>
    <phoneticPr fontId="1"/>
  </si>
  <si>
    <t>dB</t>
    <phoneticPr fontId="1"/>
  </si>
  <si>
    <t>e-/Lx.s</t>
    <phoneticPr fontId="1"/>
  </si>
  <si>
    <t>k</t>
    <phoneticPr fontId="1"/>
  </si>
  <si>
    <t>e[Dn]</t>
    <phoneticPr fontId="1"/>
  </si>
  <si>
    <t>算出されたSensor性能</t>
    <rPh sb="0" eb="2">
      <t>サンシュツ</t>
    </rPh>
    <rPh sb="11" eb="13">
      <t>セイノウ</t>
    </rPh>
    <phoneticPr fontId="1"/>
  </si>
  <si>
    <t>CANON</t>
    <phoneticPr fontId="1"/>
  </si>
  <si>
    <t>EOS 6D</t>
    <phoneticPr fontId="1"/>
  </si>
  <si>
    <t>5D MⅢ</t>
    <phoneticPr fontId="1"/>
  </si>
  <si>
    <t>1DX</t>
    <phoneticPr fontId="1"/>
  </si>
  <si>
    <t>5D MⅡ</t>
    <phoneticPr fontId="1"/>
  </si>
  <si>
    <t>５D</t>
    <phoneticPr fontId="1"/>
  </si>
  <si>
    <t>1Ds MⅢ</t>
    <phoneticPr fontId="1"/>
  </si>
  <si>
    <t>1Ds</t>
    <phoneticPr fontId="1"/>
  </si>
  <si>
    <t>画素数</t>
    <rPh sb="0" eb="2">
      <t>ガソ</t>
    </rPh>
    <rPh sb="2" eb="3">
      <t>スウ</t>
    </rPh>
    <phoneticPr fontId="1"/>
  </si>
  <si>
    <t>H</t>
    <phoneticPr fontId="1"/>
  </si>
  <si>
    <t>V</t>
    <phoneticPr fontId="1"/>
  </si>
  <si>
    <t>Image Size</t>
    <phoneticPr fontId="1"/>
  </si>
  <si>
    <t>Min</t>
    <phoneticPr fontId="1"/>
  </si>
  <si>
    <t>Max</t>
    <phoneticPr fontId="1"/>
  </si>
  <si>
    <t>Dark Noise</t>
    <phoneticPr fontId="1"/>
  </si>
  <si>
    <t>ISO
Min</t>
    <phoneticPr fontId="1"/>
  </si>
  <si>
    <t>ISO
800</t>
    <phoneticPr fontId="1"/>
  </si>
  <si>
    <t>ISO
3200</t>
    <phoneticPr fontId="1"/>
  </si>
  <si>
    <t>ISO
Max</t>
    <phoneticPr fontId="1"/>
  </si>
  <si>
    <t>e-/lx.s</t>
    <phoneticPr fontId="1"/>
  </si>
  <si>
    <t>/u㎡</t>
    <phoneticPr fontId="1"/>
  </si>
  <si>
    <t>Mpix</t>
    <phoneticPr fontId="1"/>
  </si>
  <si>
    <t>um</t>
    <phoneticPr fontId="1"/>
  </si>
  <si>
    <t>Cell
Size</t>
    <phoneticPr fontId="1"/>
  </si>
  <si>
    <t>単位
面積当</t>
    <rPh sb="0" eb="2">
      <t>タンイ</t>
    </rPh>
    <rPh sb="3" eb="5">
      <t>メンセキ</t>
    </rPh>
    <rPh sb="5" eb="6">
      <t>トウ</t>
    </rPh>
    <phoneticPr fontId="1"/>
  </si>
  <si>
    <t>製品名</t>
    <rPh sb="0" eb="3">
      <t>セイヒンメイ</t>
    </rPh>
    <phoneticPr fontId="1"/>
  </si>
  <si>
    <t>Maker</t>
    <phoneticPr fontId="1"/>
  </si>
  <si>
    <t>mm</t>
    <phoneticPr fontId="1"/>
  </si>
  <si>
    <t>画素数</t>
    <rPh sb="0" eb="3">
      <t>ガソスウ</t>
    </rPh>
    <phoneticPr fontId="1"/>
  </si>
  <si>
    <t>Real</t>
    <phoneticPr fontId="1"/>
  </si>
  <si>
    <t>Real</t>
    <phoneticPr fontId="1"/>
  </si>
  <si>
    <t>Sensor
Type</t>
    <phoneticPr fontId="1"/>
  </si>
  <si>
    <t>CMOS</t>
    <phoneticPr fontId="1"/>
  </si>
  <si>
    <t>(無単位)</t>
    <rPh sb="1" eb="2">
      <t>ム</t>
    </rPh>
    <rPh sb="2" eb="4">
      <t>タンイ</t>
    </rPh>
    <phoneticPr fontId="1"/>
  </si>
  <si>
    <t>発表
年月</t>
    <rPh sb="0" eb="2">
      <t>ハッピョウ</t>
    </rPh>
    <rPh sb="3" eb="5">
      <t>ネンゲツ</t>
    </rPh>
    <phoneticPr fontId="1"/>
  </si>
  <si>
    <t>%
表記</t>
    <rPh sb="2" eb="4">
      <t>ヒョウキ</t>
    </rPh>
    <phoneticPr fontId="1"/>
  </si>
  <si>
    <t>dB
表記</t>
    <rPh sb="3" eb="5">
      <t>ヒョウキ</t>
    </rPh>
    <phoneticPr fontId="1"/>
  </si>
  <si>
    <t>-</t>
    <phoneticPr fontId="1"/>
  </si>
  <si>
    <t>1D MⅢ</t>
    <phoneticPr fontId="1"/>
  </si>
  <si>
    <t>1D MⅡN</t>
    <phoneticPr fontId="1"/>
  </si>
  <si>
    <t>1D MⅡ</t>
    <phoneticPr fontId="1"/>
  </si>
  <si>
    <t>70D</t>
    <phoneticPr fontId="1"/>
  </si>
  <si>
    <t>700D</t>
    <phoneticPr fontId="1"/>
  </si>
  <si>
    <t>100D</t>
    <phoneticPr fontId="1"/>
  </si>
  <si>
    <t>650D</t>
    <phoneticPr fontId="1"/>
  </si>
  <si>
    <t>600D</t>
    <phoneticPr fontId="1"/>
  </si>
  <si>
    <t>1100D</t>
    <phoneticPr fontId="1"/>
  </si>
  <si>
    <t>60D</t>
    <phoneticPr fontId="1"/>
  </si>
  <si>
    <t>550D</t>
    <phoneticPr fontId="1"/>
  </si>
  <si>
    <t>1D MⅣ</t>
    <phoneticPr fontId="1"/>
  </si>
  <si>
    <t>APS-H</t>
    <phoneticPr fontId="1"/>
  </si>
  <si>
    <t>APS-C</t>
    <phoneticPr fontId="1"/>
  </si>
  <si>
    <t>7D</t>
    <phoneticPr fontId="1"/>
  </si>
  <si>
    <t>500D</t>
    <phoneticPr fontId="1"/>
  </si>
  <si>
    <t>50D</t>
    <phoneticPr fontId="1"/>
  </si>
  <si>
    <t>1000D</t>
    <phoneticPr fontId="1"/>
  </si>
  <si>
    <t>450D</t>
    <phoneticPr fontId="1"/>
  </si>
  <si>
    <t>40D</t>
    <phoneticPr fontId="1"/>
  </si>
  <si>
    <t>400D</t>
    <phoneticPr fontId="1"/>
  </si>
  <si>
    <t>30D</t>
    <phoneticPr fontId="1"/>
  </si>
  <si>
    <t>350D</t>
    <phoneticPr fontId="1"/>
  </si>
  <si>
    <t>20D</t>
    <phoneticPr fontId="1"/>
  </si>
  <si>
    <t>300D</t>
    <phoneticPr fontId="1"/>
  </si>
  <si>
    <t>10D</t>
    <phoneticPr fontId="1"/>
  </si>
  <si>
    <t>M2</t>
    <phoneticPr fontId="1"/>
  </si>
  <si>
    <t>Power Shot
G16</t>
    <phoneticPr fontId="1"/>
  </si>
  <si>
    <t>Power Shot
S120</t>
    <phoneticPr fontId="1"/>
  </si>
  <si>
    <t>Power Shot
G15</t>
    <phoneticPr fontId="1"/>
  </si>
  <si>
    <t>Power Shot
S110</t>
    <phoneticPr fontId="1"/>
  </si>
  <si>
    <t>Power Shot
S100</t>
    <phoneticPr fontId="1"/>
  </si>
  <si>
    <t>M</t>
    <phoneticPr fontId="1"/>
  </si>
  <si>
    <t>-</t>
    <phoneticPr fontId="1"/>
  </si>
  <si>
    <t>-</t>
    <phoneticPr fontId="1"/>
  </si>
  <si>
    <t>G12</t>
    <phoneticPr fontId="1"/>
  </si>
  <si>
    <t>S95</t>
    <phoneticPr fontId="1"/>
  </si>
  <si>
    <t>G11</t>
    <phoneticPr fontId="1"/>
  </si>
  <si>
    <t>S90</t>
    <phoneticPr fontId="1"/>
  </si>
  <si>
    <t>G10</t>
    <phoneticPr fontId="1"/>
  </si>
  <si>
    <t>G9</t>
    <phoneticPr fontId="1"/>
  </si>
  <si>
    <t>G1X</t>
    <phoneticPr fontId="1"/>
  </si>
  <si>
    <t>1200D</t>
    <phoneticPr fontId="1"/>
  </si>
  <si>
    <t>G1X MⅡ</t>
    <phoneticPr fontId="1"/>
  </si>
  <si>
    <t>7D MⅡ</t>
    <phoneticPr fontId="1"/>
  </si>
  <si>
    <t>5DS</t>
    <phoneticPr fontId="1"/>
  </si>
  <si>
    <t>750D</t>
    <phoneticPr fontId="1"/>
  </si>
  <si>
    <t>760D</t>
    <phoneticPr fontId="1"/>
  </si>
  <si>
    <t>M3</t>
    <phoneticPr fontId="1"/>
  </si>
  <si>
    <t>G3X</t>
    <phoneticPr fontId="1"/>
  </si>
  <si>
    <t>CCD</t>
    <phoneticPr fontId="1"/>
  </si>
  <si>
    <t>CMOS</t>
    <phoneticPr fontId="1"/>
  </si>
  <si>
    <t>5DS R</t>
    <phoneticPr fontId="1"/>
  </si>
  <si>
    <t>M10</t>
    <phoneticPr fontId="1"/>
  </si>
  <si>
    <t>DSLR</t>
    <phoneticPr fontId="1"/>
  </si>
  <si>
    <t>1"</t>
    <phoneticPr fontId="1"/>
  </si>
  <si>
    <t>1/1.7"</t>
    <phoneticPr fontId="1"/>
  </si>
  <si>
    <t>1/2.3"</t>
    <phoneticPr fontId="1"/>
  </si>
  <si>
    <t>NIKON</t>
    <phoneticPr fontId="1"/>
  </si>
  <si>
    <t>Df</t>
    <phoneticPr fontId="1"/>
  </si>
  <si>
    <t>D610</t>
    <phoneticPr fontId="1"/>
  </si>
  <si>
    <t>D600</t>
    <phoneticPr fontId="1"/>
  </si>
  <si>
    <t>D800E</t>
    <phoneticPr fontId="1"/>
  </si>
  <si>
    <t>D800</t>
    <phoneticPr fontId="1"/>
  </si>
  <si>
    <t>D4</t>
    <phoneticPr fontId="1"/>
  </si>
  <si>
    <t>D3s</t>
    <phoneticPr fontId="1"/>
  </si>
  <si>
    <t>D3X</t>
    <phoneticPr fontId="1"/>
  </si>
  <si>
    <t>D700</t>
    <phoneticPr fontId="1"/>
  </si>
  <si>
    <t>D3</t>
    <phoneticPr fontId="1"/>
  </si>
  <si>
    <t>D3300</t>
    <phoneticPr fontId="1"/>
  </si>
  <si>
    <t>D5300</t>
    <phoneticPr fontId="1"/>
  </si>
  <si>
    <t>D7100</t>
    <phoneticPr fontId="1"/>
  </si>
  <si>
    <t>D5200</t>
    <phoneticPr fontId="1"/>
  </si>
  <si>
    <t>D3200</t>
    <phoneticPr fontId="1"/>
  </si>
  <si>
    <t>D5100</t>
    <phoneticPr fontId="1"/>
  </si>
  <si>
    <t>D3100</t>
    <phoneticPr fontId="1"/>
  </si>
  <si>
    <t>D7000</t>
    <phoneticPr fontId="1"/>
  </si>
  <si>
    <t>D5000</t>
    <phoneticPr fontId="1"/>
  </si>
  <si>
    <t>D3000</t>
    <phoneticPr fontId="1"/>
  </si>
  <si>
    <t>D90</t>
    <phoneticPr fontId="1"/>
  </si>
  <si>
    <t>D300</t>
    <phoneticPr fontId="1"/>
  </si>
  <si>
    <t>D40X</t>
    <phoneticPr fontId="1"/>
  </si>
  <si>
    <t>D40</t>
    <phoneticPr fontId="1"/>
  </si>
  <si>
    <t>D80</t>
    <phoneticPr fontId="1"/>
  </si>
  <si>
    <t>D2Xs</t>
    <phoneticPr fontId="1"/>
  </si>
  <si>
    <t>D200</t>
    <phoneticPr fontId="1"/>
  </si>
  <si>
    <t>D50</t>
    <phoneticPr fontId="1"/>
  </si>
  <si>
    <t>D70s</t>
    <phoneticPr fontId="1"/>
  </si>
  <si>
    <t>D2X</t>
    <phoneticPr fontId="1"/>
  </si>
  <si>
    <t>D70</t>
    <phoneticPr fontId="1"/>
  </si>
  <si>
    <t>D2H</t>
    <phoneticPr fontId="1"/>
  </si>
  <si>
    <t>Nikon1
AW1</t>
    <phoneticPr fontId="1"/>
  </si>
  <si>
    <t>Nikon1
S1</t>
    <phoneticPr fontId="1"/>
  </si>
  <si>
    <t>Nikon1
J3</t>
    <phoneticPr fontId="1"/>
  </si>
  <si>
    <t>Nikon1
V2</t>
    <phoneticPr fontId="1"/>
  </si>
  <si>
    <t>Nikon1
J2</t>
    <phoneticPr fontId="1"/>
  </si>
  <si>
    <t>Nikon1
V1</t>
    <phoneticPr fontId="1"/>
  </si>
  <si>
    <t>Nikon1
J1</t>
    <phoneticPr fontId="1"/>
  </si>
  <si>
    <t>D4s</t>
    <phoneticPr fontId="1"/>
  </si>
  <si>
    <t>Nikon1
V3</t>
    <phoneticPr fontId="1"/>
  </si>
  <si>
    <t>Nikon1
J4</t>
    <phoneticPr fontId="1"/>
  </si>
  <si>
    <t>D810</t>
    <phoneticPr fontId="1"/>
  </si>
  <si>
    <t>D750</t>
    <phoneticPr fontId="1"/>
  </si>
  <si>
    <t>D5500</t>
    <phoneticPr fontId="1"/>
  </si>
  <si>
    <t>D7200</t>
    <phoneticPr fontId="1"/>
  </si>
  <si>
    <t>Nikon1
J5</t>
    <phoneticPr fontId="1"/>
  </si>
  <si>
    <t>D5</t>
    <phoneticPr fontId="1"/>
  </si>
  <si>
    <t>D500</t>
    <phoneticPr fontId="1"/>
  </si>
  <si>
    <t>DL24-85</t>
    <phoneticPr fontId="1"/>
  </si>
  <si>
    <t>1Ds MⅡ</t>
    <phoneticPr fontId="1"/>
  </si>
  <si>
    <t xml:space="preserve">1Dx MⅡ </t>
    <phoneticPr fontId="1"/>
  </si>
  <si>
    <t>80D</t>
    <phoneticPr fontId="1"/>
  </si>
  <si>
    <t>G7X</t>
    <phoneticPr fontId="1"/>
  </si>
  <si>
    <t>CMOS</t>
    <phoneticPr fontId="1"/>
  </si>
  <si>
    <t>D300s</t>
    <phoneticPr fontId="1"/>
  </si>
  <si>
    <t>D60</t>
    <phoneticPr fontId="1"/>
  </si>
  <si>
    <t>CCD</t>
    <phoneticPr fontId="1"/>
  </si>
  <si>
    <t>CCD</t>
    <phoneticPr fontId="1"/>
  </si>
  <si>
    <t>CMOS</t>
    <phoneticPr fontId="1"/>
  </si>
  <si>
    <t>CMOS</t>
    <phoneticPr fontId="1"/>
  </si>
  <si>
    <t>JFET</t>
    <phoneticPr fontId="1"/>
  </si>
  <si>
    <t>Coolpix
A</t>
  </si>
  <si>
    <t>Coolpix
P330</t>
  </si>
  <si>
    <t>Coolpix
P7800</t>
  </si>
  <si>
    <t>Coolpix
P7700</t>
  </si>
  <si>
    <t>Coolpix
P7100</t>
  </si>
  <si>
    <t>Coolpix
P7000</t>
  </si>
  <si>
    <t>Coolpix
P6000</t>
  </si>
  <si>
    <t>Coolpix
P340</t>
  </si>
  <si>
    <t>Coolpix
B700</t>
  </si>
  <si>
    <t>DL24-500</t>
    <phoneticPr fontId="1"/>
  </si>
  <si>
    <t>DL18-50</t>
    <phoneticPr fontId="1"/>
  </si>
  <si>
    <t>-</t>
    <phoneticPr fontId="1"/>
  </si>
  <si>
    <t>-</t>
    <phoneticPr fontId="1"/>
  </si>
  <si>
    <t>Lens
一体型</t>
    <rPh sb="5" eb="7">
      <t>イッタイ</t>
    </rPh>
    <rPh sb="7" eb="8">
      <t>ガタ</t>
    </rPh>
    <phoneticPr fontId="1"/>
  </si>
  <si>
    <t>CMOS</t>
  </si>
  <si>
    <t>CMOS</t>
    <phoneticPr fontId="1"/>
  </si>
  <si>
    <t>NG</t>
    <phoneticPr fontId="1"/>
  </si>
  <si>
    <t>NG</t>
    <phoneticPr fontId="1"/>
  </si>
  <si>
    <t>-</t>
    <phoneticPr fontId="1"/>
  </si>
  <si>
    <t>ND</t>
    <phoneticPr fontId="1"/>
  </si>
  <si>
    <t>NG</t>
    <phoneticPr fontId="1"/>
  </si>
  <si>
    <t>Nikon1
S2</t>
    <phoneticPr fontId="1"/>
  </si>
  <si>
    <t>SONY</t>
    <phoneticPr fontId="1"/>
  </si>
  <si>
    <t>α850</t>
    <phoneticPr fontId="1"/>
  </si>
  <si>
    <t>α560</t>
    <phoneticPr fontId="1"/>
  </si>
  <si>
    <t>α900</t>
    <phoneticPr fontId="1"/>
  </si>
  <si>
    <t>α580</t>
    <phoneticPr fontId="1"/>
  </si>
  <si>
    <t>α390</t>
    <phoneticPr fontId="1"/>
  </si>
  <si>
    <t>α290</t>
    <phoneticPr fontId="1"/>
  </si>
  <si>
    <t>α450</t>
    <phoneticPr fontId="1"/>
  </si>
  <si>
    <t>α550</t>
    <phoneticPr fontId="1"/>
  </si>
  <si>
    <t>α500</t>
    <phoneticPr fontId="1"/>
  </si>
  <si>
    <t>α230</t>
    <phoneticPr fontId="1"/>
  </si>
  <si>
    <t>α330</t>
    <phoneticPr fontId="1"/>
  </si>
  <si>
    <t>α380</t>
    <phoneticPr fontId="1"/>
  </si>
  <si>
    <t>α350</t>
    <phoneticPr fontId="1"/>
  </si>
  <si>
    <t>α300</t>
    <phoneticPr fontId="1"/>
  </si>
  <si>
    <t>α200</t>
    <phoneticPr fontId="1"/>
  </si>
  <si>
    <t>α700</t>
    <phoneticPr fontId="1"/>
  </si>
  <si>
    <t>α100</t>
    <phoneticPr fontId="1"/>
  </si>
  <si>
    <t>α58</t>
    <phoneticPr fontId="1"/>
  </si>
  <si>
    <t>α37</t>
    <phoneticPr fontId="1"/>
  </si>
  <si>
    <t>α57</t>
    <phoneticPr fontId="1"/>
  </si>
  <si>
    <t>α77</t>
    <phoneticPr fontId="1"/>
  </si>
  <si>
    <t>α65</t>
    <phoneticPr fontId="1"/>
  </si>
  <si>
    <t>α35</t>
    <phoneticPr fontId="1"/>
  </si>
  <si>
    <t>α55</t>
    <phoneticPr fontId="1"/>
  </si>
  <si>
    <t>α33</t>
    <phoneticPr fontId="1"/>
  </si>
  <si>
    <t>α7</t>
    <phoneticPr fontId="1"/>
  </si>
  <si>
    <t>α7R</t>
    <phoneticPr fontId="1"/>
  </si>
  <si>
    <t>α5000</t>
    <phoneticPr fontId="1"/>
  </si>
  <si>
    <t>NEX-5T</t>
    <phoneticPr fontId="1"/>
  </si>
  <si>
    <t>α3000</t>
    <phoneticPr fontId="1"/>
  </si>
  <si>
    <t>NEX-3N</t>
    <phoneticPr fontId="1"/>
  </si>
  <si>
    <t>NEX-6</t>
    <phoneticPr fontId="1"/>
  </si>
  <si>
    <t>NEX-F3</t>
    <phoneticPr fontId="1"/>
  </si>
  <si>
    <t>NEX-7</t>
    <phoneticPr fontId="1"/>
  </si>
  <si>
    <t>NEX-5N</t>
    <phoneticPr fontId="1"/>
  </si>
  <si>
    <t>NEX-C3</t>
    <phoneticPr fontId="1"/>
  </si>
  <si>
    <t>NEX-3</t>
    <phoneticPr fontId="1"/>
  </si>
  <si>
    <t>NEX-5</t>
    <phoneticPr fontId="1"/>
  </si>
  <si>
    <t>RX1R</t>
    <phoneticPr fontId="1"/>
  </si>
  <si>
    <t>RX1</t>
    <phoneticPr fontId="1"/>
  </si>
  <si>
    <t>RX10</t>
    <phoneticPr fontId="1"/>
  </si>
  <si>
    <t>RX100Ⅱ</t>
    <phoneticPr fontId="1"/>
  </si>
  <si>
    <t>RX100</t>
    <phoneticPr fontId="1"/>
  </si>
  <si>
    <t>α6000</t>
    <phoneticPr fontId="1"/>
  </si>
  <si>
    <t>α77Ⅱ</t>
    <phoneticPr fontId="1"/>
  </si>
  <si>
    <t>α7S</t>
    <phoneticPr fontId="1"/>
  </si>
  <si>
    <t>RX100Ⅲ</t>
    <phoneticPr fontId="1"/>
  </si>
  <si>
    <t>α7Ⅱ</t>
    <phoneticPr fontId="1"/>
  </si>
  <si>
    <t>α7RⅡ</t>
    <phoneticPr fontId="1"/>
  </si>
  <si>
    <t>RX10Ⅱ</t>
    <phoneticPr fontId="1"/>
  </si>
  <si>
    <t>RX1RⅡ</t>
    <phoneticPr fontId="1"/>
  </si>
  <si>
    <t>α68</t>
    <phoneticPr fontId="1"/>
  </si>
  <si>
    <t>RX10Ⅲ</t>
    <phoneticPr fontId="1"/>
  </si>
  <si>
    <t>QX1</t>
    <phoneticPr fontId="1"/>
  </si>
  <si>
    <t>α3500</t>
    <phoneticPr fontId="1"/>
  </si>
  <si>
    <t>NEX-5R</t>
    <phoneticPr fontId="1"/>
  </si>
  <si>
    <t>CCD</t>
    <phoneticPr fontId="1"/>
  </si>
  <si>
    <t>CCD</t>
    <phoneticPr fontId="1"/>
  </si>
  <si>
    <t>CMOS</t>
    <phoneticPr fontId="1"/>
  </si>
  <si>
    <t>CMOS</t>
    <phoneticPr fontId="1"/>
  </si>
  <si>
    <t>-</t>
    <phoneticPr fontId="1"/>
  </si>
  <si>
    <t>-</t>
    <phoneticPr fontId="1"/>
  </si>
  <si>
    <t>NG</t>
    <phoneticPr fontId="1"/>
  </si>
  <si>
    <t>Panasonic</t>
    <phoneticPr fontId="1"/>
  </si>
  <si>
    <t>L10</t>
    <phoneticPr fontId="1"/>
  </si>
  <si>
    <t>GM1</t>
    <phoneticPr fontId="1"/>
  </si>
  <si>
    <t>GX7</t>
    <phoneticPr fontId="1"/>
  </si>
  <si>
    <t>G6</t>
    <phoneticPr fontId="1"/>
  </si>
  <si>
    <t>GF6</t>
    <phoneticPr fontId="1"/>
  </si>
  <si>
    <t>GH3</t>
    <phoneticPr fontId="1"/>
  </si>
  <si>
    <t>G5</t>
    <phoneticPr fontId="1"/>
  </si>
  <si>
    <t>GF5</t>
    <phoneticPr fontId="1"/>
  </si>
  <si>
    <t>GX1</t>
    <phoneticPr fontId="1"/>
  </si>
  <si>
    <t>GF3</t>
    <phoneticPr fontId="1"/>
  </si>
  <si>
    <t>GF2</t>
    <phoneticPr fontId="1"/>
  </si>
  <si>
    <t>GH2</t>
    <phoneticPr fontId="1"/>
  </si>
  <si>
    <t>G2</t>
    <phoneticPr fontId="1"/>
  </si>
  <si>
    <t>GF1</t>
    <phoneticPr fontId="1"/>
  </si>
  <si>
    <t>GH1</t>
    <phoneticPr fontId="1"/>
  </si>
  <si>
    <t>G1</t>
    <phoneticPr fontId="1"/>
  </si>
  <si>
    <t>FZ70</t>
    <phoneticPr fontId="1"/>
  </si>
  <si>
    <t>FZ200</t>
    <phoneticPr fontId="1"/>
  </si>
  <si>
    <t>FX150</t>
    <phoneticPr fontId="1"/>
  </si>
  <si>
    <t>FZ150</t>
    <phoneticPr fontId="1"/>
  </si>
  <si>
    <t>FZ28</t>
    <phoneticPr fontId="1"/>
  </si>
  <si>
    <t>LF1</t>
    <phoneticPr fontId="1"/>
  </si>
  <si>
    <t>LX7</t>
    <phoneticPr fontId="1"/>
  </si>
  <si>
    <t>LX5</t>
    <phoneticPr fontId="1"/>
  </si>
  <si>
    <t>LX3</t>
    <phoneticPr fontId="1"/>
  </si>
  <si>
    <t>GH4</t>
    <phoneticPr fontId="1"/>
  </si>
  <si>
    <t>FZ1000</t>
    <phoneticPr fontId="1"/>
  </si>
  <si>
    <t>LX100</t>
    <phoneticPr fontId="1"/>
  </si>
  <si>
    <t>GM5</t>
    <phoneticPr fontId="1"/>
  </si>
  <si>
    <t>ZS50</t>
    <phoneticPr fontId="1"/>
  </si>
  <si>
    <t>GX8</t>
    <phoneticPr fontId="1"/>
  </si>
  <si>
    <t>G3</t>
    <phoneticPr fontId="1"/>
  </si>
  <si>
    <t>CMOS</t>
    <phoneticPr fontId="1"/>
  </si>
  <si>
    <t>CCD</t>
    <phoneticPr fontId="1"/>
  </si>
  <si>
    <t>GX80</t>
    <phoneticPr fontId="1"/>
  </si>
  <si>
    <t>GF8</t>
    <phoneticPr fontId="1"/>
  </si>
  <si>
    <t>ZS60</t>
    <phoneticPr fontId="1"/>
  </si>
  <si>
    <t>ZS100</t>
    <phoneticPr fontId="1"/>
  </si>
  <si>
    <t>GH4R</t>
    <phoneticPr fontId="1"/>
  </si>
  <si>
    <t>FZ330</t>
    <phoneticPr fontId="1"/>
  </si>
  <si>
    <t>G7</t>
    <phoneticPr fontId="1"/>
  </si>
  <si>
    <t>GF7</t>
    <phoneticPr fontId="1"/>
  </si>
  <si>
    <t>CM1</t>
    <phoneticPr fontId="1"/>
  </si>
  <si>
    <t>ZS40</t>
    <phoneticPr fontId="1"/>
  </si>
  <si>
    <t>NG</t>
    <phoneticPr fontId="1"/>
  </si>
  <si>
    <t>-</t>
    <phoneticPr fontId="1"/>
  </si>
  <si>
    <t>OLYMPUS</t>
    <phoneticPr fontId="1"/>
  </si>
  <si>
    <t>E5</t>
    <phoneticPr fontId="1"/>
  </si>
  <si>
    <t>E600</t>
    <phoneticPr fontId="1"/>
  </si>
  <si>
    <t>E450</t>
    <phoneticPr fontId="1"/>
  </si>
  <si>
    <t>E620</t>
    <phoneticPr fontId="1"/>
  </si>
  <si>
    <t>E30</t>
    <phoneticPr fontId="1"/>
  </si>
  <si>
    <t>E520</t>
    <phoneticPr fontId="1"/>
  </si>
  <si>
    <t>E420</t>
    <phoneticPr fontId="1"/>
  </si>
  <si>
    <t>E3</t>
    <phoneticPr fontId="1"/>
  </si>
  <si>
    <t>E510</t>
    <phoneticPr fontId="1"/>
  </si>
  <si>
    <t>E410</t>
    <phoneticPr fontId="1"/>
  </si>
  <si>
    <t>OM-D
E-M1</t>
    <phoneticPr fontId="1"/>
  </si>
  <si>
    <t>E-PL6</t>
    <phoneticPr fontId="1"/>
  </si>
  <si>
    <t>E-PM2</t>
    <phoneticPr fontId="1"/>
  </si>
  <si>
    <t>E-PL5</t>
    <phoneticPr fontId="1"/>
  </si>
  <si>
    <t>OM-D
E-M5</t>
    <phoneticPr fontId="1"/>
  </si>
  <si>
    <t>E-P3</t>
    <phoneticPr fontId="1"/>
  </si>
  <si>
    <t>E-PL3</t>
    <phoneticPr fontId="1"/>
  </si>
  <si>
    <t>E-PM1</t>
    <phoneticPr fontId="1"/>
  </si>
  <si>
    <t>E-PL2</t>
    <phoneticPr fontId="1"/>
  </si>
  <si>
    <t>E-PL1</t>
    <phoneticPr fontId="1"/>
  </si>
  <si>
    <t>E-P2</t>
    <phoneticPr fontId="1"/>
  </si>
  <si>
    <t>E-P1</t>
    <phoneticPr fontId="1"/>
  </si>
  <si>
    <t>XZ-2</t>
    <phoneticPr fontId="1"/>
  </si>
  <si>
    <t>XZ-1</t>
    <phoneticPr fontId="1"/>
  </si>
  <si>
    <t>SP-570</t>
    <phoneticPr fontId="1"/>
  </si>
  <si>
    <t>SP-565</t>
    <phoneticPr fontId="1"/>
  </si>
  <si>
    <t>OM-D
E-M10</t>
    <phoneticPr fontId="1"/>
  </si>
  <si>
    <t>E-PL7</t>
    <phoneticPr fontId="1"/>
  </si>
  <si>
    <t>OM-D
E-M5 MⅡ</t>
    <phoneticPr fontId="1"/>
  </si>
  <si>
    <t>OM-D
E-M10 MⅡ</t>
    <phoneticPr fontId="1"/>
  </si>
  <si>
    <t>SH-3</t>
    <phoneticPr fontId="1"/>
  </si>
  <si>
    <t>PEN-F</t>
    <phoneticPr fontId="1"/>
  </si>
  <si>
    <t>SH-2</t>
    <phoneticPr fontId="1"/>
  </si>
  <si>
    <t>Air A01</t>
    <phoneticPr fontId="1"/>
  </si>
  <si>
    <t>XZ-10</t>
    <phoneticPr fontId="1"/>
  </si>
  <si>
    <t>NMOS</t>
    <phoneticPr fontId="1"/>
  </si>
  <si>
    <t>Live
MOS</t>
    <phoneticPr fontId="1"/>
  </si>
  <si>
    <t>-</t>
    <phoneticPr fontId="1"/>
  </si>
  <si>
    <t>-</t>
    <phoneticPr fontId="1"/>
  </si>
  <si>
    <t>-</t>
    <phoneticPr fontId="1"/>
  </si>
  <si>
    <t>E-P5</t>
    <phoneticPr fontId="1"/>
  </si>
  <si>
    <t>CMOS</t>
    <phoneticPr fontId="1"/>
  </si>
  <si>
    <t>PENTAX</t>
    <phoneticPr fontId="1"/>
  </si>
  <si>
    <t>645D</t>
    <phoneticPr fontId="1"/>
  </si>
  <si>
    <t>K-3</t>
    <phoneticPr fontId="1"/>
  </si>
  <si>
    <t>K-50</t>
    <phoneticPr fontId="1"/>
  </si>
  <si>
    <t>K-500</t>
    <phoneticPr fontId="1"/>
  </si>
  <si>
    <t>K-5Ⅱ</t>
    <phoneticPr fontId="1"/>
  </si>
  <si>
    <t>K-5Ⅱs</t>
    <phoneticPr fontId="1"/>
  </si>
  <si>
    <t>K-30</t>
    <phoneticPr fontId="1"/>
  </si>
  <si>
    <t>K-5</t>
    <phoneticPr fontId="1"/>
  </si>
  <si>
    <t>K-r</t>
    <phoneticPr fontId="1"/>
  </si>
  <si>
    <t>K-x</t>
    <phoneticPr fontId="1"/>
  </si>
  <si>
    <t>K-7</t>
    <phoneticPr fontId="1"/>
  </si>
  <si>
    <t>K-M</t>
    <phoneticPr fontId="1"/>
  </si>
  <si>
    <t>K20D</t>
    <phoneticPr fontId="1"/>
  </si>
  <si>
    <t>K200D</t>
    <phoneticPr fontId="1"/>
  </si>
  <si>
    <t>K10D</t>
    <phoneticPr fontId="1"/>
  </si>
  <si>
    <t>K-01</t>
    <phoneticPr fontId="1"/>
  </si>
  <si>
    <t>Q7</t>
    <phoneticPr fontId="1"/>
  </si>
  <si>
    <t>Q10</t>
    <phoneticPr fontId="1"/>
  </si>
  <si>
    <t>Q</t>
    <phoneticPr fontId="1"/>
  </si>
  <si>
    <t>MX-1</t>
    <phoneticPr fontId="1"/>
  </si>
  <si>
    <t>K-S1</t>
    <phoneticPr fontId="1"/>
  </si>
  <si>
    <t>K-1</t>
    <phoneticPr fontId="1"/>
  </si>
  <si>
    <t>645Z IR</t>
    <phoneticPr fontId="1"/>
  </si>
  <si>
    <t>K-3Ⅱ</t>
    <phoneticPr fontId="1"/>
  </si>
  <si>
    <t>K-S2</t>
    <phoneticPr fontId="1"/>
  </si>
  <si>
    <t>Q-S1</t>
    <phoneticPr fontId="1"/>
  </si>
  <si>
    <t>CCD</t>
    <phoneticPr fontId="1"/>
  </si>
  <si>
    <t>CMOS</t>
    <phoneticPr fontId="1"/>
  </si>
  <si>
    <t>-</t>
    <phoneticPr fontId="1"/>
  </si>
  <si>
    <t>DSLR</t>
    <phoneticPr fontId="1"/>
  </si>
  <si>
    <t>G5X</t>
    <phoneticPr fontId="1"/>
  </si>
  <si>
    <t>1Dｃ</t>
    <phoneticPr fontId="1"/>
  </si>
  <si>
    <t>X70</t>
    <phoneticPr fontId="1"/>
  </si>
  <si>
    <t>X-Pro2</t>
    <phoneticPr fontId="1"/>
  </si>
  <si>
    <t>X-E2S</t>
    <phoneticPr fontId="1"/>
  </si>
  <si>
    <t>X-T10</t>
    <phoneticPr fontId="1"/>
  </si>
  <si>
    <t>XQ2</t>
    <phoneticPr fontId="1"/>
  </si>
  <si>
    <t>X100T</t>
    <phoneticPr fontId="1"/>
  </si>
  <si>
    <t>X30</t>
    <phoneticPr fontId="1"/>
  </si>
  <si>
    <t>Fine Pix
S1</t>
    <phoneticPr fontId="1"/>
  </si>
  <si>
    <t>XQ1</t>
    <phoneticPr fontId="1"/>
  </si>
  <si>
    <t>X-A1</t>
    <phoneticPr fontId="1"/>
  </si>
  <si>
    <t>X-M1</t>
    <phoneticPr fontId="1"/>
  </si>
  <si>
    <t>Fine Pix
F900EXR</t>
    <phoneticPr fontId="1"/>
  </si>
  <si>
    <t>Fine Pix
HS50EXR</t>
    <phoneticPr fontId="1"/>
  </si>
  <si>
    <t>Fine Pix
X20</t>
    <phoneticPr fontId="1"/>
  </si>
  <si>
    <t>Fine Pix
SL1000</t>
    <phoneticPr fontId="1"/>
  </si>
  <si>
    <t>Fine Pix
X100S</t>
    <phoneticPr fontId="1"/>
  </si>
  <si>
    <t>XF1</t>
    <phoneticPr fontId="1"/>
  </si>
  <si>
    <t>X-E1</t>
    <phoneticPr fontId="1"/>
  </si>
  <si>
    <t>Fine Pix
F800EXR</t>
    <phoneticPr fontId="1"/>
  </si>
  <si>
    <t>Fine Pix
X-Pro1</t>
    <phoneticPr fontId="1"/>
  </si>
  <si>
    <t>Fine Pix
F770EXR</t>
    <phoneticPr fontId="1"/>
  </si>
  <si>
    <t>Fine Pix
F600EXR</t>
    <phoneticPr fontId="1"/>
  </si>
  <si>
    <t>Fine Pix
F550EXR</t>
    <phoneticPr fontId="1"/>
  </si>
  <si>
    <t>Fine Pix
HS20EXR</t>
    <phoneticPr fontId="1"/>
  </si>
  <si>
    <t>Fine Pix
X100</t>
    <phoneticPr fontId="1"/>
  </si>
  <si>
    <t>Fine Pix
HS10</t>
    <phoneticPr fontId="1"/>
  </si>
  <si>
    <t>Fine Pix
S100fs</t>
    <phoneticPr fontId="1"/>
  </si>
  <si>
    <t>Fine Pix
S5 Pro</t>
    <phoneticPr fontId="1"/>
  </si>
  <si>
    <t>Fine Pix
S3 Pro</t>
    <phoneticPr fontId="1"/>
  </si>
  <si>
    <t xml:space="preserve">CMOS
 6x6 </t>
    <phoneticPr fontId="1"/>
  </si>
  <si>
    <t>X-A2</t>
    <phoneticPr fontId="1"/>
  </si>
  <si>
    <t>X-T1</t>
    <phoneticPr fontId="1"/>
  </si>
  <si>
    <t>X-E2</t>
    <phoneticPr fontId="1"/>
  </si>
  <si>
    <t>CMOS</t>
    <phoneticPr fontId="1"/>
  </si>
  <si>
    <t>Fine Pix
X-S1</t>
    <phoneticPr fontId="1"/>
  </si>
  <si>
    <t xml:space="preserve"> Super
CCD HR  </t>
    <phoneticPr fontId="1"/>
  </si>
  <si>
    <t xml:space="preserve"> Super
CCD</t>
    <phoneticPr fontId="1"/>
  </si>
  <si>
    <t>Fuji Film</t>
    <phoneticPr fontId="1"/>
  </si>
  <si>
    <t>2/3"</t>
    <phoneticPr fontId="1"/>
  </si>
  <si>
    <t>Fine Pix
X10</t>
    <phoneticPr fontId="1"/>
  </si>
  <si>
    <t>Leica</t>
    <phoneticPr fontId="1"/>
  </si>
  <si>
    <t>X-U
Typ 113</t>
    <phoneticPr fontId="1"/>
  </si>
  <si>
    <t>M
Typ 262</t>
    <phoneticPr fontId="1"/>
  </si>
  <si>
    <t>SL
Typ 601</t>
    <phoneticPr fontId="1"/>
  </si>
  <si>
    <t>Q
Typ 116</t>
    <phoneticPr fontId="1"/>
  </si>
  <si>
    <t>S
Typ 007</t>
    <phoneticPr fontId="1"/>
  </si>
  <si>
    <t>S-E
Typ 006</t>
    <phoneticPr fontId="1"/>
  </si>
  <si>
    <t>X
Typ 113</t>
    <phoneticPr fontId="1"/>
  </si>
  <si>
    <t>X-E
Typ 102</t>
    <phoneticPr fontId="1"/>
  </si>
  <si>
    <t>M-P
Typ 240</t>
    <phoneticPr fontId="1"/>
  </si>
  <si>
    <t>T</t>
    <phoneticPr fontId="1"/>
  </si>
  <si>
    <t>C</t>
    <phoneticPr fontId="1"/>
  </si>
  <si>
    <t>X
Vario</t>
    <phoneticPr fontId="1"/>
  </si>
  <si>
    <t>M
Typ 240</t>
    <phoneticPr fontId="1"/>
  </si>
  <si>
    <t>S</t>
    <phoneticPr fontId="1"/>
  </si>
  <si>
    <t>M-E
Typ 220</t>
    <phoneticPr fontId="1"/>
  </si>
  <si>
    <t>D-LUX6</t>
    <phoneticPr fontId="1"/>
  </si>
  <si>
    <t>V-LUX4</t>
    <phoneticPr fontId="1"/>
  </si>
  <si>
    <t>X2</t>
    <phoneticPr fontId="1"/>
  </si>
  <si>
    <t>V-LUX3</t>
    <phoneticPr fontId="1"/>
  </si>
  <si>
    <t>M9</t>
    <phoneticPr fontId="1"/>
  </si>
  <si>
    <t>M8</t>
    <phoneticPr fontId="1"/>
  </si>
  <si>
    <t>M9-P</t>
    <phoneticPr fontId="1"/>
  </si>
  <si>
    <t>CMOS</t>
    <phoneticPr fontId="1"/>
  </si>
  <si>
    <t>CCD</t>
    <phoneticPr fontId="1"/>
  </si>
  <si>
    <t>550
(ISO640)</t>
    <phoneticPr fontId="1"/>
  </si>
  <si>
    <t>29.8
(ISO640)</t>
    <phoneticPr fontId="1"/>
  </si>
  <si>
    <t>619
(ISO640)</t>
    <phoneticPr fontId="1"/>
  </si>
  <si>
    <t>DSLR</t>
    <phoneticPr fontId="1"/>
  </si>
  <si>
    <t>SAMSUNG</t>
    <phoneticPr fontId="1"/>
  </si>
  <si>
    <t>NX500</t>
    <phoneticPr fontId="1"/>
  </si>
  <si>
    <t>NX1</t>
    <phoneticPr fontId="1"/>
  </si>
  <si>
    <t>NX3000</t>
    <phoneticPr fontId="1"/>
  </si>
  <si>
    <t>NX Mini</t>
    <phoneticPr fontId="1"/>
  </si>
  <si>
    <t>Galaxy NX</t>
    <phoneticPr fontId="1"/>
  </si>
  <si>
    <t>NX2000</t>
    <phoneticPr fontId="1"/>
  </si>
  <si>
    <t>NX1100</t>
    <phoneticPr fontId="1"/>
  </si>
  <si>
    <t>NX300</t>
    <phoneticPr fontId="1"/>
  </si>
  <si>
    <t>EX2F</t>
    <phoneticPr fontId="1"/>
  </si>
  <si>
    <t>NX1000</t>
    <phoneticPr fontId="1"/>
  </si>
  <si>
    <t>NX20</t>
    <phoneticPr fontId="1"/>
  </si>
  <si>
    <t>NX210</t>
    <phoneticPr fontId="1"/>
  </si>
  <si>
    <t>NX200</t>
    <phoneticPr fontId="1"/>
  </si>
  <si>
    <t>NX11</t>
    <phoneticPr fontId="1"/>
  </si>
  <si>
    <t>NX100</t>
    <phoneticPr fontId="1"/>
  </si>
  <si>
    <t>EX1</t>
    <phoneticPr fontId="1"/>
  </si>
  <si>
    <t>NX10</t>
    <phoneticPr fontId="1"/>
  </si>
  <si>
    <t>GX20</t>
    <phoneticPr fontId="1"/>
  </si>
  <si>
    <t>NX30</t>
    <phoneticPr fontId="1"/>
  </si>
  <si>
    <t>Ricoh</t>
    <phoneticPr fontId="1"/>
  </si>
  <si>
    <t>GRⅡ</t>
    <phoneticPr fontId="1"/>
  </si>
  <si>
    <t>GR</t>
    <phoneticPr fontId="1"/>
  </si>
  <si>
    <t>Image
Size
Type</t>
    <phoneticPr fontId="1"/>
  </si>
  <si>
    <t>製品
Type</t>
    <rPh sb="0" eb="2">
      <t>セイヒン</t>
    </rPh>
    <phoneticPr fontId="1"/>
  </si>
  <si>
    <t>645Z</t>
    <phoneticPr fontId="1"/>
  </si>
  <si>
    <t>PENTAX</t>
    <phoneticPr fontId="1"/>
  </si>
  <si>
    <t>DSLR</t>
    <phoneticPr fontId="1"/>
  </si>
  <si>
    <t>CMOS</t>
    <phoneticPr fontId="1"/>
  </si>
  <si>
    <t>Millor
Less</t>
    <phoneticPr fontId="1"/>
  </si>
  <si>
    <t>Millor
Less</t>
    <phoneticPr fontId="1"/>
  </si>
  <si>
    <t>Millor
Less</t>
    <phoneticPr fontId="1"/>
  </si>
  <si>
    <t>Full
Frame</t>
    <phoneticPr fontId="1"/>
  </si>
  <si>
    <t>4:3</t>
  </si>
  <si>
    <t>4:3</t>
    <phoneticPr fontId="1"/>
  </si>
  <si>
    <t>3:2</t>
  </si>
  <si>
    <t>3:2</t>
    <phoneticPr fontId="1"/>
  </si>
  <si>
    <t>3:2</t>
    <phoneticPr fontId="1"/>
  </si>
  <si>
    <t>4:3</t>
    <phoneticPr fontId="1"/>
  </si>
  <si>
    <t>Aspect</t>
    <phoneticPr fontId="1"/>
  </si>
  <si>
    <t>1.5
&amp;
Four
Thirds</t>
    <phoneticPr fontId="1"/>
  </si>
  <si>
    <t>Millor
Less</t>
    <phoneticPr fontId="1"/>
  </si>
  <si>
    <t>とすると、Sensorから出力する信号のSNRは④式で表すことができる。</t>
    <rPh sb="13" eb="15">
      <t>シュツリョク</t>
    </rPh>
    <rPh sb="17" eb="19">
      <t>シンゴウ</t>
    </rPh>
    <rPh sb="25" eb="26">
      <t>シキ</t>
    </rPh>
    <rPh sb="27" eb="28">
      <t>アラワ</t>
    </rPh>
    <phoneticPr fontId="1"/>
  </si>
  <si>
    <t>ここで</t>
    <phoneticPr fontId="1"/>
  </si>
  <si>
    <t>と表されるので、これを代入すると⑥式になる。</t>
    <rPh sb="1" eb="2">
      <t>アラワ</t>
    </rPh>
    <rPh sb="11" eb="13">
      <t>ダイニュウ</t>
    </rPh>
    <rPh sb="17" eb="18">
      <t>シキ</t>
    </rPh>
    <phoneticPr fontId="1"/>
  </si>
  <si>
    <t>とおけば⑩式は以下の⑪式のように表される。</t>
    <rPh sb="5" eb="6">
      <t>シキ</t>
    </rPh>
    <rPh sb="7" eb="9">
      <t>イカ</t>
    </rPh>
    <rPh sb="11" eb="12">
      <t>シキ</t>
    </rPh>
    <rPh sb="16" eb="17">
      <t>アラワ</t>
    </rPh>
    <phoneticPr fontId="1"/>
  </si>
  <si>
    <t>ISO</t>
    <phoneticPr fontId="1"/>
  </si>
  <si>
    <t>SNR0dB位置</t>
    <rPh sb="6" eb="8">
      <t>イチ</t>
    </rPh>
    <phoneticPr fontId="1"/>
  </si>
  <si>
    <t>A</t>
    <phoneticPr fontId="1"/>
  </si>
  <si>
    <t>B</t>
    <phoneticPr fontId="1"/>
  </si>
  <si>
    <t>C</t>
    <phoneticPr fontId="1"/>
  </si>
  <si>
    <t>D</t>
    <phoneticPr fontId="1"/>
  </si>
  <si>
    <t>取得
Position</t>
    <rPh sb="0" eb="2">
      <t>シュトク</t>
    </rPh>
    <phoneticPr fontId="1"/>
  </si>
  <si>
    <t>これを行列式の形式で表記すると下記⑫式のように表される。</t>
    <rPh sb="3" eb="5">
      <t>ギョウレツ</t>
    </rPh>
    <rPh sb="5" eb="6">
      <t>シキ</t>
    </rPh>
    <rPh sb="7" eb="9">
      <t>ケイシキ</t>
    </rPh>
    <rPh sb="10" eb="12">
      <t>ヒョウキ</t>
    </rPh>
    <rPh sb="15" eb="17">
      <t>カキ</t>
    </rPh>
    <rPh sb="18" eb="19">
      <t>シキ</t>
    </rPh>
    <rPh sb="23" eb="24">
      <t>アラワ</t>
    </rPh>
    <phoneticPr fontId="1"/>
  </si>
  <si>
    <t>(EXCELのMINVERSE関数とMMULT関数を利用すれば容易に求まる。)</t>
    <rPh sb="15" eb="17">
      <t>カンスウ</t>
    </rPh>
    <rPh sb="23" eb="25">
      <t>カンスウ</t>
    </rPh>
    <rPh sb="26" eb="28">
      <t>リヨウ</t>
    </rPh>
    <rPh sb="31" eb="33">
      <t>ヨウイ</t>
    </rPh>
    <rPh sb="34" eb="35">
      <t>モト</t>
    </rPh>
    <phoneticPr fontId="1"/>
  </si>
  <si>
    <r>
      <t>Camera出力信号Levelが118digit(8bit)になる時のSensorの像面露光量を</t>
    </r>
    <r>
      <rPr>
        <i/>
        <sz val="18"/>
        <color theme="1"/>
        <rFont val="Cambria"/>
        <family val="1"/>
      </rPr>
      <t>Hm</t>
    </r>
    <r>
      <rPr>
        <sz val="18"/>
        <color theme="1"/>
        <rFont val="ＭＳ Ｐゴシック"/>
        <family val="3"/>
        <charset val="128"/>
        <scheme val="major"/>
      </rPr>
      <t>(lx・Sec)と</t>
    </r>
    <r>
      <rPr>
        <sz val="18"/>
        <color theme="1"/>
        <rFont val="ＭＳ Ｐゴシック"/>
        <family val="2"/>
        <charset val="128"/>
        <scheme val="minor"/>
      </rPr>
      <t>した時、ISOは下記①式で表される。</t>
    </r>
    <rPh sb="6" eb="8">
      <t>シュツリョク</t>
    </rPh>
    <rPh sb="8" eb="10">
      <t>シンゴウ</t>
    </rPh>
    <rPh sb="33" eb="34">
      <t>トキ</t>
    </rPh>
    <rPh sb="42" eb="43">
      <t>ゾウ</t>
    </rPh>
    <rPh sb="43" eb="44">
      <t>メン</t>
    </rPh>
    <rPh sb="44" eb="46">
      <t>ロコウ</t>
    </rPh>
    <rPh sb="46" eb="47">
      <t>リョウ</t>
    </rPh>
    <rPh sb="61" eb="62">
      <t>トキ</t>
    </rPh>
    <rPh sb="67" eb="69">
      <t>カキ</t>
    </rPh>
    <rPh sb="70" eb="71">
      <t>シキ</t>
    </rPh>
    <rPh sb="72" eb="73">
      <t>アラワ</t>
    </rPh>
    <phoneticPr fontId="1"/>
  </si>
  <si>
    <r>
      <t>この時、上記条件での発生電子数</t>
    </r>
    <r>
      <rPr>
        <i/>
        <sz val="18"/>
        <color theme="1"/>
        <rFont val="Cambria"/>
        <family val="1"/>
      </rPr>
      <t>e[Sig]</t>
    </r>
    <r>
      <rPr>
        <sz val="18"/>
        <color theme="1"/>
        <rFont val="ＭＳ Ｐゴシック"/>
        <family val="2"/>
        <charset val="128"/>
        <scheme val="minor"/>
      </rPr>
      <t>は、①式を利用して下記で表すことができる。</t>
    </r>
    <rPh sb="2" eb="3">
      <t>トキ</t>
    </rPh>
    <rPh sb="4" eb="6">
      <t>ジョウキ</t>
    </rPh>
    <rPh sb="6" eb="8">
      <t>ジョウケン</t>
    </rPh>
    <rPh sb="10" eb="12">
      <t>ハッセイ</t>
    </rPh>
    <rPh sb="12" eb="14">
      <t>デンシ</t>
    </rPh>
    <rPh sb="14" eb="15">
      <t>スウ</t>
    </rPh>
    <rPh sb="24" eb="25">
      <t>シキ</t>
    </rPh>
    <rPh sb="26" eb="28">
      <t>リヨウ</t>
    </rPh>
    <rPh sb="30" eb="32">
      <t>カキ</t>
    </rPh>
    <rPh sb="33" eb="34">
      <t>アラワ</t>
    </rPh>
    <phoneticPr fontId="1"/>
  </si>
  <si>
    <r>
      <t>さらに、上記条件での信号Lavelに対する飽和Levelの比率を</t>
    </r>
    <r>
      <rPr>
        <i/>
        <sz val="18"/>
        <color theme="1"/>
        <rFont val="Cambria"/>
        <family val="1"/>
      </rPr>
      <t>R</t>
    </r>
    <r>
      <rPr>
        <sz val="18"/>
        <color theme="1"/>
        <rFont val="ＭＳ Ｐゴシック"/>
        <family val="2"/>
        <charset val="128"/>
        <scheme val="minor"/>
      </rPr>
      <t>、DxO Mark Siteに準じて飽和Levelを%表示して100%とすると、</t>
    </r>
    <rPh sb="4" eb="6">
      <t>ジョウキ</t>
    </rPh>
    <rPh sb="6" eb="8">
      <t>ジョウケン</t>
    </rPh>
    <rPh sb="10" eb="12">
      <t>シンゴウ</t>
    </rPh>
    <rPh sb="18" eb="19">
      <t>タイ</t>
    </rPh>
    <rPh sb="21" eb="23">
      <t>ホウワ</t>
    </rPh>
    <rPh sb="29" eb="31">
      <t>ヒリツ</t>
    </rPh>
    <rPh sb="48" eb="49">
      <t>ジュン</t>
    </rPh>
    <rPh sb="51" eb="53">
      <t>ホウワ</t>
    </rPh>
    <rPh sb="60" eb="62">
      <t>ヒョウジ</t>
    </rPh>
    <phoneticPr fontId="1"/>
  </si>
  <si>
    <t>⑧式をさらに整理して下記のような式に変形する。</t>
    <rPh sb="1" eb="2">
      <t>シキ</t>
    </rPh>
    <rPh sb="6" eb="8">
      <t>セイリ</t>
    </rPh>
    <rPh sb="10" eb="12">
      <t>カキ</t>
    </rPh>
    <rPh sb="16" eb="17">
      <t>シキ</t>
    </rPh>
    <rPh sb="18" eb="20">
      <t>ヘンケイ</t>
    </rPh>
    <phoneticPr fontId="1"/>
  </si>
  <si>
    <t>これを下記⑬式のように逆変換計算すれば、_xD835_　　　　　　　　　　　　　　　　　　　　　　　　　　　　　　　の値が得られる。</t>
    <rPh sb="3" eb="5">
      <t>カキ</t>
    </rPh>
    <rPh sb="6" eb="7">
      <t>シキ</t>
    </rPh>
    <rPh sb="11" eb="12">
      <t>ギャク</t>
    </rPh>
    <rPh sb="12" eb="14">
      <t>ヘンカン</t>
    </rPh>
    <rPh sb="14" eb="16">
      <t>ケイサン</t>
    </rPh>
    <rPh sb="53" eb="54">
      <t>アタイ</t>
    </rPh>
    <rPh sb="55" eb="56">
      <t>エ</t>
    </rPh>
    <phoneticPr fontId="1"/>
  </si>
  <si>
    <r>
      <t>A (L , ISO MIN</t>
    </r>
    <r>
      <rPr>
        <i/>
        <sz val="18"/>
        <rFont val="ＭＳ Ｐゴシック"/>
        <family val="3"/>
        <charset val="128"/>
      </rPr>
      <t>）</t>
    </r>
    <phoneticPr fontId="1"/>
  </si>
  <si>
    <r>
      <t>B (L , ISO MIN</t>
    </r>
    <r>
      <rPr>
        <i/>
        <sz val="18"/>
        <rFont val="ＭＳ Ｐゴシック"/>
        <family val="3"/>
        <charset val="128"/>
      </rPr>
      <t>）</t>
    </r>
    <phoneticPr fontId="1"/>
  </si>
  <si>
    <r>
      <t>C (L , ISO MIN</t>
    </r>
    <r>
      <rPr>
        <i/>
        <sz val="18"/>
        <rFont val="ＭＳ Ｐゴシック"/>
        <family val="3"/>
        <charset val="128"/>
      </rPr>
      <t>）</t>
    </r>
    <phoneticPr fontId="1"/>
  </si>
  <si>
    <r>
      <t>D (L , ISO MIN</t>
    </r>
    <r>
      <rPr>
        <i/>
        <sz val="18"/>
        <rFont val="ＭＳ Ｐゴシック"/>
        <family val="3"/>
        <charset val="128"/>
      </rPr>
      <t>）</t>
    </r>
    <phoneticPr fontId="1"/>
  </si>
  <si>
    <r>
      <t>A (M , ISO MIN</t>
    </r>
    <r>
      <rPr>
        <i/>
        <sz val="18"/>
        <rFont val="ＭＳ Ｐゴシック"/>
        <family val="3"/>
        <charset val="128"/>
      </rPr>
      <t>）</t>
    </r>
    <phoneticPr fontId="1"/>
  </si>
  <si>
    <r>
      <t>B (M , ISO MIN</t>
    </r>
    <r>
      <rPr>
        <i/>
        <sz val="18"/>
        <rFont val="ＭＳ Ｐゴシック"/>
        <family val="3"/>
        <charset val="128"/>
      </rPr>
      <t>）</t>
    </r>
    <phoneticPr fontId="1"/>
  </si>
  <si>
    <r>
      <t>C (M , ISO MIN</t>
    </r>
    <r>
      <rPr>
        <i/>
        <sz val="18"/>
        <rFont val="ＭＳ Ｐゴシック"/>
        <family val="3"/>
        <charset val="128"/>
      </rPr>
      <t>）</t>
    </r>
    <phoneticPr fontId="1"/>
  </si>
  <si>
    <r>
      <t>D (M , ISO MIN</t>
    </r>
    <r>
      <rPr>
        <i/>
        <sz val="18"/>
        <rFont val="ＭＳ Ｐゴシック"/>
        <family val="3"/>
        <charset val="128"/>
      </rPr>
      <t>）</t>
    </r>
    <phoneticPr fontId="1"/>
  </si>
  <si>
    <r>
      <t>A (H , ISO MIN</t>
    </r>
    <r>
      <rPr>
        <i/>
        <sz val="18"/>
        <rFont val="ＭＳ Ｐゴシック"/>
        <family val="3"/>
        <charset val="128"/>
      </rPr>
      <t>）</t>
    </r>
    <phoneticPr fontId="1"/>
  </si>
  <si>
    <r>
      <t>B (H , ISO MIN</t>
    </r>
    <r>
      <rPr>
        <i/>
        <sz val="18"/>
        <rFont val="ＭＳ Ｐゴシック"/>
        <family val="3"/>
        <charset val="128"/>
      </rPr>
      <t>）</t>
    </r>
    <phoneticPr fontId="1"/>
  </si>
  <si>
    <r>
      <t>C (H , ISO MIN</t>
    </r>
    <r>
      <rPr>
        <i/>
        <sz val="18"/>
        <rFont val="ＭＳ Ｐゴシック"/>
        <family val="3"/>
        <charset val="128"/>
      </rPr>
      <t>）</t>
    </r>
    <phoneticPr fontId="1"/>
  </si>
  <si>
    <r>
      <t>D (H , ISO MIN</t>
    </r>
    <r>
      <rPr>
        <i/>
        <sz val="18"/>
        <rFont val="ＭＳ Ｐゴシック"/>
        <family val="3"/>
        <charset val="128"/>
      </rPr>
      <t>）</t>
    </r>
    <phoneticPr fontId="1"/>
  </si>
  <si>
    <t>PRNUは下記２つの形式で表記する。</t>
    <rPh sb="5" eb="7">
      <t>カキ</t>
    </rPh>
    <rPh sb="10" eb="12">
      <t>ケイシキ</t>
    </rPh>
    <rPh sb="13" eb="15">
      <t>ヒョウキ</t>
    </rPh>
    <phoneticPr fontId="1"/>
  </si>
  <si>
    <r>
      <t>⑥式を展開すると⑦式のような</t>
    </r>
    <r>
      <rPr>
        <i/>
        <sz val="18"/>
        <color theme="1"/>
        <rFont val="Cambria"/>
        <family val="1"/>
      </rPr>
      <t>e</t>
    </r>
    <r>
      <rPr>
        <sz val="18"/>
        <color theme="1"/>
        <rFont val="Cambria"/>
        <family val="1"/>
      </rPr>
      <t>[</t>
    </r>
    <r>
      <rPr>
        <i/>
        <sz val="18"/>
        <color theme="1"/>
        <rFont val="Cambria"/>
        <family val="1"/>
      </rPr>
      <t>Sig</t>
    </r>
    <r>
      <rPr>
        <sz val="18"/>
        <color theme="1"/>
        <rFont val="Cambria"/>
        <family val="1"/>
      </rPr>
      <t>]</t>
    </r>
    <r>
      <rPr>
        <sz val="18"/>
        <color theme="1"/>
        <rFont val="ＭＳ Ｐゴシック"/>
        <family val="2"/>
        <charset val="128"/>
        <scheme val="minor"/>
      </rPr>
      <t>を変数とした2次方程式で表される。</t>
    </r>
    <rPh sb="1" eb="2">
      <t>シキ</t>
    </rPh>
    <rPh sb="3" eb="5">
      <t>テンカイ</t>
    </rPh>
    <rPh sb="9" eb="10">
      <t>シキ</t>
    </rPh>
    <rPh sb="21" eb="23">
      <t>ヘンスウ</t>
    </rPh>
    <rPh sb="27" eb="28">
      <t>ジ</t>
    </rPh>
    <rPh sb="28" eb="31">
      <t>ホウテイシキ</t>
    </rPh>
    <rPh sb="32" eb="33">
      <t>アラワ</t>
    </rPh>
    <phoneticPr fontId="1"/>
  </si>
  <si>
    <t>■DxO MarkからDataを取得する方法</t>
    <rPh sb="16" eb="18">
      <t>シュトク</t>
    </rPh>
    <rPh sb="20" eb="22">
      <t>ホウホウ</t>
    </rPh>
    <phoneticPr fontId="1"/>
  </si>
  <si>
    <r>
      <t>一般的に信号電子数：</t>
    </r>
    <r>
      <rPr>
        <sz val="18"/>
        <color theme="1"/>
        <rFont val="Cambria"/>
        <family val="1"/>
      </rPr>
      <t>e[Sig]</t>
    </r>
    <r>
      <rPr>
        <sz val="18"/>
        <color theme="1"/>
        <rFont val="ＭＳ Ｐゴシック"/>
        <family val="2"/>
        <charset val="128"/>
        <scheme val="minor"/>
      </rPr>
      <t xml:space="preserve">  Dark Noise 電子数：</t>
    </r>
    <r>
      <rPr>
        <sz val="18"/>
        <color theme="1"/>
        <rFont val="Cambria"/>
        <family val="1"/>
      </rPr>
      <t xml:space="preserve">e[DN] </t>
    </r>
    <r>
      <rPr>
        <sz val="18"/>
        <color theme="1"/>
        <rFont val="ＭＳ Ｐゴシック"/>
        <family val="2"/>
        <charset val="128"/>
        <scheme val="minor"/>
      </rPr>
      <t xml:space="preserve">  Shot Noise電子数：e[ShotNoise]  PRNU電子数：e[PRNU]</t>
    </r>
    <rPh sb="0" eb="3">
      <t>イッパンテキ</t>
    </rPh>
    <rPh sb="4" eb="6">
      <t>シンゴウ</t>
    </rPh>
    <rPh sb="6" eb="8">
      <t>デンシ</t>
    </rPh>
    <rPh sb="8" eb="9">
      <t>スウ</t>
    </rPh>
    <rPh sb="29" eb="31">
      <t>デンシ</t>
    </rPh>
    <rPh sb="31" eb="32">
      <t>スウ</t>
    </rPh>
    <phoneticPr fontId="1"/>
  </si>
  <si>
    <t>とすると、Sensorから出力する信号のSNRは下記式で表すことができる。</t>
    <rPh sb="13" eb="15">
      <t>シュツリョク</t>
    </rPh>
    <rPh sb="17" eb="19">
      <t>シンゴウ</t>
    </rPh>
    <rPh sb="24" eb="26">
      <t>カキ</t>
    </rPh>
    <rPh sb="26" eb="27">
      <t>シキ</t>
    </rPh>
    <rPh sb="28" eb="29">
      <t>アラワ</t>
    </rPh>
    <phoneticPr fontId="1"/>
  </si>
  <si>
    <t>■はじめに</t>
    <phoneticPr fontId="1"/>
  </si>
  <si>
    <r>
      <t>感度電子数とは像面露光量</t>
    </r>
    <r>
      <rPr>
        <i/>
        <sz val="18"/>
        <color theme="1"/>
        <rFont val="Century"/>
        <family val="1"/>
      </rPr>
      <t>Hm=1</t>
    </r>
    <r>
      <rPr>
        <sz val="18"/>
        <color theme="1"/>
        <rFont val="ＭＳ Ｐゴシック"/>
        <family val="2"/>
        <charset val="128"/>
        <scheme val="minor"/>
      </rPr>
      <t>の時に発生する電子の数量であるので、これを</t>
    </r>
    <r>
      <rPr>
        <sz val="18"/>
        <color theme="1"/>
        <rFont val="Cambria"/>
        <family val="1"/>
      </rPr>
      <t>e[Sens]</t>
    </r>
    <r>
      <rPr>
        <sz val="18"/>
        <color theme="1"/>
        <rFont val="ＭＳ Ｐゴシック"/>
        <family val="3"/>
        <charset val="128"/>
        <scheme val="minor"/>
      </rPr>
      <t>(e-/lx・Sec)</t>
    </r>
    <r>
      <rPr>
        <sz val="18"/>
        <color theme="1"/>
        <rFont val="ＭＳ Ｐゴシック"/>
        <family val="2"/>
        <charset val="128"/>
        <scheme val="minor"/>
      </rPr>
      <t>とする。</t>
    </r>
    <rPh sb="0" eb="2">
      <t>カンド</t>
    </rPh>
    <rPh sb="2" eb="4">
      <t>デンシ</t>
    </rPh>
    <rPh sb="4" eb="5">
      <t>スウ</t>
    </rPh>
    <rPh sb="7" eb="8">
      <t>ゾウ</t>
    </rPh>
    <rPh sb="8" eb="9">
      <t>メン</t>
    </rPh>
    <rPh sb="9" eb="11">
      <t>ロコウ</t>
    </rPh>
    <rPh sb="11" eb="12">
      <t>リョウ</t>
    </rPh>
    <rPh sb="17" eb="18">
      <t>トキ</t>
    </rPh>
    <rPh sb="19" eb="21">
      <t>ハッセイ</t>
    </rPh>
    <rPh sb="23" eb="25">
      <t>デンシ</t>
    </rPh>
    <rPh sb="26" eb="28">
      <t>スウリョウ</t>
    </rPh>
    <phoneticPr fontId="1"/>
  </si>
  <si>
    <t>さらに信号電子数とSNRの関係から感度電子数や飽和電子数も求めることができることが予想される。</t>
    <rPh sb="3" eb="5">
      <t>シンゴウ</t>
    </rPh>
    <rPh sb="5" eb="7">
      <t>デンシ</t>
    </rPh>
    <rPh sb="7" eb="8">
      <t>スウ</t>
    </rPh>
    <rPh sb="13" eb="15">
      <t>カンケイ</t>
    </rPh>
    <rPh sb="17" eb="19">
      <t>カンド</t>
    </rPh>
    <rPh sb="19" eb="21">
      <t>デンシ</t>
    </rPh>
    <rPh sb="21" eb="22">
      <t>スウ</t>
    </rPh>
    <rPh sb="23" eb="25">
      <t>ホウワ</t>
    </rPh>
    <rPh sb="25" eb="27">
      <t>デンシ</t>
    </rPh>
    <rPh sb="27" eb="28">
      <t>スウ</t>
    </rPh>
    <rPh sb="29" eb="30">
      <t>モト</t>
    </rPh>
    <rPh sb="41" eb="43">
      <t>ヨソウ</t>
    </rPh>
    <phoneticPr fontId="1"/>
  </si>
  <si>
    <t>そこでDxO MarkのDigital Still CameraのSNR CurveのDataから上記Image Sensorの主要性能を導き出す方法を考案し</t>
    <rPh sb="49" eb="51">
      <t>ジョウキ</t>
    </rPh>
    <rPh sb="64" eb="66">
      <t>シュヨウ</t>
    </rPh>
    <rPh sb="66" eb="68">
      <t>セイノウ</t>
    </rPh>
    <rPh sb="69" eb="70">
      <t>ミチビ</t>
    </rPh>
    <rPh sb="71" eb="72">
      <t>ダ</t>
    </rPh>
    <rPh sb="73" eb="75">
      <t>ホウホウ</t>
    </rPh>
    <rPh sb="76" eb="78">
      <t>コウアン</t>
    </rPh>
    <phoneticPr fontId="1"/>
  </si>
  <si>
    <t>さて、もし逆に上のようなSNR CurveのDataを読み取ることができたならば、計算によりDark Noise 電子数、PRNU、</t>
    <rPh sb="5" eb="6">
      <t>ギャク</t>
    </rPh>
    <rPh sb="7" eb="8">
      <t>ウエ</t>
    </rPh>
    <rPh sb="27" eb="28">
      <t>ヨ</t>
    </rPh>
    <rPh sb="29" eb="30">
      <t>ト</t>
    </rPh>
    <rPh sb="41" eb="43">
      <t>ケイサン</t>
    </rPh>
    <phoneticPr fontId="1"/>
  </si>
  <si>
    <t>発表された大多数のDigital Still Cameraに対して、正に図１のようなSNR Curveを提示してくれている。</t>
    <rPh sb="0" eb="2">
      <t>ハッピョウ</t>
    </rPh>
    <rPh sb="5" eb="8">
      <t>ダイタスウ</t>
    </rPh>
    <rPh sb="30" eb="31">
      <t>タイ</t>
    </rPh>
    <rPh sb="36" eb="37">
      <t>ズ</t>
    </rPh>
    <rPh sb="52" eb="54">
      <t>テイジ</t>
    </rPh>
    <phoneticPr fontId="1"/>
  </si>
  <si>
    <t>必要なDataは信号LevelとSNRの関係、及び、測定におけるGain(=ISO）である。これらとDxOMark Siteから取得する</t>
    <rPh sb="0" eb="2">
      <t>ヒツヨウ</t>
    </rPh>
    <rPh sb="8" eb="10">
      <t>シンゴウ</t>
    </rPh>
    <rPh sb="20" eb="22">
      <t>カンケイ</t>
    </rPh>
    <rPh sb="23" eb="24">
      <t>オヨ</t>
    </rPh>
    <rPh sb="26" eb="28">
      <t>ソクテイ</t>
    </rPh>
    <rPh sb="64" eb="66">
      <t>シュトク</t>
    </rPh>
    <phoneticPr fontId="1"/>
  </si>
  <si>
    <t>方法を図２に示す。</t>
    <rPh sb="0" eb="2">
      <t>ホウホウ</t>
    </rPh>
    <rPh sb="3" eb="4">
      <t>ズ</t>
    </rPh>
    <rPh sb="6" eb="7">
      <t>シメ</t>
    </rPh>
    <phoneticPr fontId="1"/>
  </si>
  <si>
    <t>これをグラフにすると図１のようなイメージになる。</t>
    <rPh sb="10" eb="11">
      <t>ズ</t>
    </rPh>
    <phoneticPr fontId="1"/>
  </si>
  <si>
    <r>
      <t xml:space="preserve">所望の信号Level </t>
    </r>
    <r>
      <rPr>
        <i/>
        <sz val="18"/>
        <color theme="1"/>
        <rFont val="Cambria"/>
        <family val="1"/>
      </rPr>
      <t>Sig</t>
    </r>
    <r>
      <rPr>
        <sz val="18"/>
        <color theme="1"/>
        <rFont val="ＭＳ Ｐゴシック"/>
        <family val="2"/>
        <charset val="128"/>
        <scheme val="minor"/>
      </rPr>
      <t>(%)における電子数</t>
    </r>
    <r>
      <rPr>
        <i/>
        <sz val="18"/>
        <color theme="1"/>
        <rFont val="Cambria"/>
        <family val="1"/>
      </rPr>
      <t>e</t>
    </r>
    <r>
      <rPr>
        <sz val="18"/>
        <color theme="1"/>
        <rFont val="Cambria"/>
        <family val="1"/>
      </rPr>
      <t>[S</t>
    </r>
    <r>
      <rPr>
        <i/>
        <sz val="18"/>
        <color theme="1"/>
        <rFont val="Cambria"/>
        <family val="1"/>
      </rPr>
      <t>ig</t>
    </r>
    <r>
      <rPr>
        <sz val="18"/>
        <color theme="1"/>
        <rFont val="Cambria"/>
        <family val="1"/>
      </rPr>
      <t>]</t>
    </r>
    <r>
      <rPr>
        <sz val="18"/>
        <color theme="1"/>
        <rFont val="ＭＳ Ｐゴシック"/>
        <family val="2"/>
        <charset val="128"/>
        <scheme val="minor"/>
      </rPr>
      <t>は②式を利用して下記③式で表される(</t>
    </r>
    <r>
      <rPr>
        <i/>
        <sz val="18"/>
        <color theme="1"/>
        <rFont val="Cambria"/>
        <family val="1"/>
      </rPr>
      <t>R</t>
    </r>
    <r>
      <rPr>
        <sz val="18"/>
        <color theme="1"/>
        <rFont val="ＭＳ Ｐゴシック"/>
        <family val="2"/>
        <charset val="128"/>
        <scheme val="minor"/>
      </rPr>
      <t>はCameraのγ特性により決定される）。</t>
    </r>
    <rPh sb="0" eb="2">
      <t>ショモウ</t>
    </rPh>
    <rPh sb="3" eb="5">
      <t>シンゴウ</t>
    </rPh>
    <rPh sb="21" eb="23">
      <t>デンシ</t>
    </rPh>
    <rPh sb="23" eb="24">
      <t>スウ</t>
    </rPh>
    <rPh sb="32" eb="33">
      <t>シキ</t>
    </rPh>
    <rPh sb="34" eb="36">
      <t>リヨウ</t>
    </rPh>
    <rPh sb="38" eb="40">
      <t>カキ</t>
    </rPh>
    <rPh sb="41" eb="42">
      <t>シキ</t>
    </rPh>
    <rPh sb="43" eb="44">
      <t>アラワ</t>
    </rPh>
    <rPh sb="58" eb="60">
      <t>トクセイ</t>
    </rPh>
    <rPh sb="63" eb="65">
      <t>ケッテイ</t>
    </rPh>
    <phoneticPr fontId="1"/>
  </si>
  <si>
    <r>
      <t>一方、信号電子数：</t>
    </r>
    <r>
      <rPr>
        <i/>
        <sz val="18"/>
        <color theme="1"/>
        <rFont val="Cambria"/>
        <family val="1"/>
      </rPr>
      <t>e</t>
    </r>
    <r>
      <rPr>
        <sz val="18"/>
        <color theme="1"/>
        <rFont val="Cambria"/>
        <family val="1"/>
      </rPr>
      <t>[</t>
    </r>
    <r>
      <rPr>
        <i/>
        <sz val="18"/>
        <color theme="1"/>
        <rFont val="Cambria"/>
        <family val="1"/>
      </rPr>
      <t>Sig</t>
    </r>
    <r>
      <rPr>
        <sz val="18"/>
        <color theme="1"/>
        <rFont val="Cambria"/>
        <family val="1"/>
      </rPr>
      <t>]</t>
    </r>
    <r>
      <rPr>
        <sz val="18"/>
        <color theme="1"/>
        <rFont val="ＭＳ Ｐゴシック"/>
        <family val="2"/>
        <charset val="128"/>
        <scheme val="minor"/>
      </rPr>
      <t xml:space="preserve">  Dark Noise 電子数：</t>
    </r>
    <r>
      <rPr>
        <i/>
        <sz val="18"/>
        <color theme="1"/>
        <rFont val="Cambria"/>
        <family val="1"/>
      </rPr>
      <t>e</t>
    </r>
    <r>
      <rPr>
        <sz val="18"/>
        <color theme="1"/>
        <rFont val="Cambria"/>
        <family val="1"/>
      </rPr>
      <t>[</t>
    </r>
    <r>
      <rPr>
        <i/>
        <sz val="18"/>
        <color theme="1"/>
        <rFont val="Cambria"/>
        <family val="1"/>
      </rPr>
      <t>DN</t>
    </r>
    <r>
      <rPr>
        <sz val="18"/>
        <color theme="1"/>
        <rFont val="Cambria"/>
        <family val="1"/>
      </rPr>
      <t xml:space="preserve">] </t>
    </r>
    <r>
      <rPr>
        <sz val="18"/>
        <color theme="1"/>
        <rFont val="ＭＳ Ｐゴシック"/>
        <family val="2"/>
        <charset val="128"/>
        <scheme val="minor"/>
      </rPr>
      <t xml:space="preserve">  Shot Noise電子数：</t>
    </r>
    <r>
      <rPr>
        <i/>
        <sz val="18"/>
        <color theme="1"/>
        <rFont val="Cambria"/>
        <family val="1"/>
      </rPr>
      <t>e</t>
    </r>
    <r>
      <rPr>
        <sz val="18"/>
        <color theme="1"/>
        <rFont val="Cambria"/>
        <family val="1"/>
      </rPr>
      <t>[</t>
    </r>
    <r>
      <rPr>
        <i/>
        <sz val="18"/>
        <color theme="1"/>
        <rFont val="Cambria"/>
        <family val="1"/>
      </rPr>
      <t>ShotNoise</t>
    </r>
    <r>
      <rPr>
        <sz val="18"/>
        <color theme="1"/>
        <rFont val="Cambria"/>
        <family val="1"/>
      </rPr>
      <t xml:space="preserve">] </t>
    </r>
    <r>
      <rPr>
        <sz val="18"/>
        <color theme="1"/>
        <rFont val="ＭＳ Ｐゴシック"/>
        <family val="2"/>
        <charset val="128"/>
        <scheme val="minor"/>
      </rPr>
      <t xml:space="preserve"> PRNU電子数：</t>
    </r>
    <r>
      <rPr>
        <i/>
        <sz val="18"/>
        <color theme="1"/>
        <rFont val="Cambria"/>
        <family val="1"/>
      </rPr>
      <t>e</t>
    </r>
    <r>
      <rPr>
        <sz val="18"/>
        <color theme="1"/>
        <rFont val="Cambria"/>
        <family val="1"/>
      </rPr>
      <t>[</t>
    </r>
    <r>
      <rPr>
        <i/>
        <sz val="18"/>
        <color theme="1"/>
        <rFont val="Cambria"/>
        <family val="1"/>
      </rPr>
      <t>PRNU</t>
    </r>
    <r>
      <rPr>
        <sz val="18"/>
        <color theme="1"/>
        <rFont val="Cambria"/>
        <family val="1"/>
      </rPr>
      <t>]</t>
    </r>
    <rPh sb="0" eb="2">
      <t>イッポウ</t>
    </rPh>
    <rPh sb="3" eb="5">
      <t>シンゴウ</t>
    </rPh>
    <rPh sb="5" eb="7">
      <t>デンシ</t>
    </rPh>
    <rPh sb="7" eb="8">
      <t>スウ</t>
    </rPh>
    <rPh sb="28" eb="30">
      <t>デンシ</t>
    </rPh>
    <rPh sb="30" eb="31">
      <t>スウ</t>
    </rPh>
    <phoneticPr fontId="1"/>
  </si>
  <si>
    <r>
      <t>⑨式で</t>
    </r>
    <r>
      <rPr>
        <i/>
        <sz val="18"/>
        <color theme="1"/>
        <rFont val="Cambria"/>
        <family val="1"/>
      </rPr>
      <t>Sig</t>
    </r>
    <r>
      <rPr>
        <i/>
        <sz val="18"/>
        <color theme="1"/>
        <rFont val="ＭＳ Ｐゴシック"/>
        <family val="2"/>
        <charset val="128"/>
      </rPr>
      <t>、</t>
    </r>
    <r>
      <rPr>
        <i/>
        <sz val="18"/>
        <color theme="1"/>
        <rFont val="Cambria"/>
        <family val="1"/>
      </rPr>
      <t>SNR</t>
    </r>
    <r>
      <rPr>
        <i/>
        <sz val="18"/>
        <color theme="1"/>
        <rFont val="ＭＳ Ｐゴシック"/>
        <family val="2"/>
        <charset val="128"/>
      </rPr>
      <t>、</t>
    </r>
    <r>
      <rPr>
        <i/>
        <sz val="18"/>
        <color theme="1"/>
        <rFont val="Cambria"/>
        <family val="1"/>
      </rPr>
      <t>ISO</t>
    </r>
    <r>
      <rPr>
        <sz val="18"/>
        <color theme="1"/>
        <rFont val="ＭＳ Ｐゴシック"/>
        <family val="2"/>
        <charset val="128"/>
        <scheme val="minor"/>
      </rPr>
      <t>に関連する係数をまとめて</t>
    </r>
    <rPh sb="1" eb="2">
      <t>シキ</t>
    </rPh>
    <rPh sb="15" eb="17">
      <t>カンレン</t>
    </rPh>
    <rPh sb="19" eb="21">
      <t>ケイスウ</t>
    </rPh>
    <phoneticPr fontId="1"/>
  </si>
  <si>
    <r>
      <t>さて、上記に示した</t>
    </r>
    <r>
      <rPr>
        <b/>
        <i/>
        <sz val="18"/>
        <color rgb="FFFF0000"/>
        <rFont val="Cambria"/>
        <family val="1"/>
      </rPr>
      <t>A</t>
    </r>
    <r>
      <rPr>
        <i/>
        <sz val="18"/>
        <color theme="1"/>
        <rFont val="Cambria"/>
        <family val="1"/>
      </rPr>
      <t>,</t>
    </r>
    <r>
      <rPr>
        <b/>
        <i/>
        <sz val="18"/>
        <color rgb="FFFF0000"/>
        <rFont val="Cambria"/>
        <family val="1"/>
      </rPr>
      <t>B</t>
    </r>
    <r>
      <rPr>
        <i/>
        <sz val="18"/>
        <color theme="1"/>
        <rFont val="Cambria"/>
        <family val="1"/>
      </rPr>
      <t>,</t>
    </r>
    <r>
      <rPr>
        <b/>
        <i/>
        <sz val="18"/>
        <color rgb="FFFF0000"/>
        <rFont val="Cambria"/>
        <family val="1"/>
      </rPr>
      <t>C</t>
    </r>
    <r>
      <rPr>
        <i/>
        <sz val="18"/>
        <color theme="1"/>
        <rFont val="Cambria"/>
        <family val="1"/>
      </rPr>
      <t>,</t>
    </r>
    <r>
      <rPr>
        <b/>
        <i/>
        <sz val="18"/>
        <color rgb="FFFF0000"/>
        <rFont val="Cambria"/>
        <family val="1"/>
      </rPr>
      <t>D</t>
    </r>
    <r>
      <rPr>
        <sz val="18"/>
        <color theme="1"/>
        <rFont val="ＭＳ Ｐゴシック"/>
        <family val="2"/>
        <charset val="128"/>
        <scheme val="minor"/>
      </rPr>
      <t>なる係数の値は図２の方法で取得できる</t>
    </r>
    <r>
      <rPr>
        <i/>
        <sz val="18"/>
        <color theme="1"/>
        <rFont val="Cambria"/>
        <family val="1"/>
      </rPr>
      <t>Sig</t>
    </r>
    <r>
      <rPr>
        <i/>
        <sz val="18"/>
        <color theme="1"/>
        <rFont val="ＭＳ Ｐゴシック"/>
        <family val="2"/>
        <charset val="128"/>
      </rPr>
      <t>、</t>
    </r>
    <r>
      <rPr>
        <i/>
        <sz val="18"/>
        <color theme="1"/>
        <rFont val="Cambria"/>
        <family val="1"/>
      </rPr>
      <t>SNR</t>
    </r>
    <r>
      <rPr>
        <i/>
        <sz val="18"/>
        <color theme="1"/>
        <rFont val="ＭＳ Ｐゴシック"/>
        <family val="2"/>
        <charset val="128"/>
      </rPr>
      <t>、</t>
    </r>
    <r>
      <rPr>
        <i/>
        <sz val="18"/>
        <color theme="1"/>
        <rFont val="Cambria"/>
        <family val="1"/>
      </rPr>
      <t>ISO</t>
    </r>
    <r>
      <rPr>
        <sz val="18"/>
        <color theme="1"/>
        <rFont val="ＭＳ Ｐゴシック"/>
        <family val="2"/>
        <charset val="128"/>
        <scheme val="minor"/>
      </rPr>
      <t>の値から求めることができる。</t>
    </r>
    <rPh sb="3" eb="5">
      <t>ジョウキ</t>
    </rPh>
    <rPh sb="6" eb="7">
      <t>シメ</t>
    </rPh>
    <rPh sb="18" eb="20">
      <t>ケイスウ</t>
    </rPh>
    <rPh sb="21" eb="22">
      <t>アタイ</t>
    </rPh>
    <rPh sb="23" eb="24">
      <t>ズ</t>
    </rPh>
    <rPh sb="26" eb="28">
      <t>ホウホウ</t>
    </rPh>
    <rPh sb="29" eb="31">
      <t>シュトク</t>
    </rPh>
    <rPh sb="46" eb="47">
      <t>アタイ</t>
    </rPh>
    <rPh sb="49" eb="50">
      <t>モト</t>
    </rPh>
    <phoneticPr fontId="1"/>
  </si>
  <si>
    <t>ISO(Min)</t>
    <phoneticPr fontId="1"/>
  </si>
  <si>
    <t>DxO Mark SiteのSNR CurveからMin ISO時のSNR0dB位置、中間位置、信号100%位置の3PointのDataを取得し、</t>
    <rPh sb="32" eb="33">
      <t>ジ</t>
    </rPh>
    <rPh sb="69" eb="71">
      <t>シュトク</t>
    </rPh>
    <phoneticPr fontId="1"/>
  </si>
  <si>
    <r>
      <t>また、飽和電子数を</t>
    </r>
    <r>
      <rPr>
        <i/>
        <sz val="18"/>
        <color theme="1"/>
        <rFont val="Cambria"/>
        <family val="1"/>
      </rPr>
      <t>e</t>
    </r>
    <r>
      <rPr>
        <sz val="18"/>
        <color theme="1"/>
        <rFont val="Cambria"/>
        <family val="1"/>
      </rPr>
      <t>[</t>
    </r>
    <r>
      <rPr>
        <i/>
        <sz val="18"/>
        <color theme="1"/>
        <rFont val="Cambria"/>
        <family val="1"/>
      </rPr>
      <t>Sat</t>
    </r>
    <r>
      <rPr>
        <sz val="18"/>
        <color theme="1"/>
        <rFont val="Cambria"/>
        <family val="1"/>
      </rPr>
      <t>]</t>
    </r>
    <r>
      <rPr>
        <sz val="18"/>
        <color theme="1"/>
        <rFont val="ＭＳ Ｐゴシック"/>
        <family val="2"/>
        <charset val="128"/>
        <scheme val="minor"/>
      </rPr>
      <t>とすると、図３からも分かるように下記の計算により算出される。</t>
    </r>
    <rPh sb="3" eb="5">
      <t>ホウワ</t>
    </rPh>
    <rPh sb="5" eb="7">
      <t>デンシ</t>
    </rPh>
    <rPh sb="7" eb="8">
      <t>スウ</t>
    </rPh>
    <rPh sb="20" eb="21">
      <t>ズ</t>
    </rPh>
    <rPh sb="25" eb="26">
      <t>ワ</t>
    </rPh>
    <rPh sb="31" eb="33">
      <t>カキ</t>
    </rPh>
    <rPh sb="34" eb="36">
      <t>ケイサン</t>
    </rPh>
    <rPh sb="39" eb="41">
      <t>サンシュツ</t>
    </rPh>
    <phoneticPr fontId="1"/>
  </si>
  <si>
    <r>
      <rPr>
        <b/>
        <sz val="18"/>
        <rFont val="ＭＳ Ｐゴシック"/>
        <family val="2"/>
        <charset val="128"/>
        <scheme val="minor"/>
      </rPr>
      <t>PRNU係数：</t>
    </r>
    <r>
      <rPr>
        <b/>
        <i/>
        <sz val="18"/>
        <rFont val="Cambria"/>
        <family val="1"/>
      </rPr>
      <t>k</t>
    </r>
    <r>
      <rPr>
        <b/>
        <sz val="18"/>
        <rFont val="ＭＳ Ｐゴシック"/>
        <family val="2"/>
        <charset val="128"/>
        <scheme val="minor"/>
      </rPr>
      <t>が算出される。</t>
    </r>
    <phoneticPr fontId="1"/>
  </si>
  <si>
    <r>
      <t xml:space="preserve">また、Dynamic Range </t>
    </r>
    <r>
      <rPr>
        <i/>
        <sz val="18"/>
        <color theme="1"/>
        <rFont val="Cambria"/>
        <family val="1"/>
      </rPr>
      <t>DR</t>
    </r>
    <r>
      <rPr>
        <sz val="18"/>
        <color theme="1"/>
        <rFont val="ＭＳ Ｐゴシック"/>
        <family val="3"/>
        <charset val="128"/>
      </rPr>
      <t>は、Min ISOにおけるDark Noise Levelと飽和Levelの比であるので下記式より求まる。</t>
    </r>
    <rPh sb="49" eb="51">
      <t>ホウワ</t>
    </rPh>
    <rPh sb="57" eb="58">
      <t>ヒ</t>
    </rPh>
    <rPh sb="63" eb="65">
      <t>カキ</t>
    </rPh>
    <rPh sb="65" eb="66">
      <t>シキ</t>
    </rPh>
    <rPh sb="68" eb="69">
      <t>モト</t>
    </rPh>
    <phoneticPr fontId="1"/>
  </si>
  <si>
    <t>感度電子数、PRNUはISO Gainによって変化しないが、Dark Noise電子数は変化する。したがって、各ISO　Gainに対して</t>
    <rPh sb="0" eb="2">
      <t>カンド</t>
    </rPh>
    <rPh sb="2" eb="4">
      <t>デンシ</t>
    </rPh>
    <rPh sb="4" eb="5">
      <t>スウ</t>
    </rPh>
    <rPh sb="23" eb="25">
      <t>ヘンカ</t>
    </rPh>
    <rPh sb="40" eb="42">
      <t>デンシ</t>
    </rPh>
    <rPh sb="42" eb="43">
      <t>スウ</t>
    </rPh>
    <rPh sb="44" eb="46">
      <t>ヘンカ</t>
    </rPh>
    <rPh sb="55" eb="56">
      <t>カク</t>
    </rPh>
    <rPh sb="65" eb="66">
      <t>タイ</t>
    </rPh>
    <phoneticPr fontId="1"/>
  </si>
  <si>
    <t>別途Dark Noise電子数を算出する必要がある。</t>
    <rPh sb="0" eb="2">
      <t>ベット</t>
    </rPh>
    <rPh sb="12" eb="14">
      <t>デンシ</t>
    </rPh>
    <rPh sb="14" eb="15">
      <t>スウ</t>
    </rPh>
    <rPh sb="16" eb="18">
      <t>サンシュツ</t>
    </rPh>
    <rPh sb="20" eb="22">
      <t>ヒツヨウ</t>
    </rPh>
    <phoneticPr fontId="1"/>
  </si>
  <si>
    <t>⑧式を変形すると下記⑱式が得られる。</t>
    <rPh sb="1" eb="2">
      <t>シキ</t>
    </rPh>
    <rPh sb="3" eb="5">
      <t>ヘンケイ</t>
    </rPh>
    <rPh sb="8" eb="10">
      <t>カキ</t>
    </rPh>
    <rPh sb="11" eb="12">
      <t>シキ</t>
    </rPh>
    <rPh sb="13" eb="14">
      <t>エ</t>
    </rPh>
    <phoneticPr fontId="1"/>
  </si>
  <si>
    <t>上記結果を式⑩に代入して下記⑪式を得る。</t>
    <rPh sb="0" eb="2">
      <t>ジョウキ</t>
    </rPh>
    <rPh sb="2" eb="4">
      <t>ケッカ</t>
    </rPh>
    <rPh sb="5" eb="6">
      <t>シキ</t>
    </rPh>
    <rPh sb="8" eb="10">
      <t>ダイニュウ</t>
    </rPh>
    <rPh sb="12" eb="14">
      <t>カキ</t>
    </rPh>
    <rPh sb="15" eb="16">
      <t>シキ</t>
    </rPh>
    <rPh sb="17" eb="18">
      <t>エ</t>
    </rPh>
    <phoneticPr fontId="1"/>
  </si>
  <si>
    <r>
      <t>ここで、SNRが0dBの位置の信号Levelを</t>
    </r>
    <r>
      <rPr>
        <i/>
        <sz val="18"/>
        <color theme="1"/>
        <rFont val="Cambria"/>
        <family val="1"/>
      </rPr>
      <t>Sig</t>
    </r>
    <r>
      <rPr>
        <sz val="18"/>
        <color theme="1"/>
        <rFont val="Cambria"/>
        <family val="1"/>
      </rPr>
      <t>[0</t>
    </r>
    <r>
      <rPr>
        <i/>
        <sz val="18"/>
        <color theme="1"/>
        <rFont val="Cambria"/>
        <family val="1"/>
      </rPr>
      <t>dB</t>
    </r>
    <r>
      <rPr>
        <sz val="18"/>
        <color theme="1"/>
        <rFont val="Cambria"/>
        <family val="1"/>
      </rPr>
      <t>]</t>
    </r>
    <r>
      <rPr>
        <sz val="18"/>
        <color theme="1"/>
        <rFont val="ＭＳ Ｐゴシック"/>
        <family val="2"/>
        <charset val="128"/>
        <scheme val="minor"/>
      </rPr>
      <t>とすると、⑱式は⑲式のように変形できる。</t>
    </r>
    <rPh sb="12" eb="14">
      <t>イチ</t>
    </rPh>
    <rPh sb="15" eb="17">
      <t>シンゴウ</t>
    </rPh>
    <rPh sb="37" eb="38">
      <t>シキ</t>
    </rPh>
    <rPh sb="40" eb="41">
      <t>シキ</t>
    </rPh>
    <rPh sb="45" eb="47">
      <t>ヘンケイ</t>
    </rPh>
    <phoneticPr fontId="1"/>
  </si>
  <si>
    <t>上記に示した関係を図３に示す。</t>
    <rPh sb="0" eb="2">
      <t>ジョウキ</t>
    </rPh>
    <rPh sb="3" eb="4">
      <t>シメ</t>
    </rPh>
    <rPh sb="6" eb="8">
      <t>カンケイ</t>
    </rPh>
    <rPh sb="9" eb="10">
      <t>ズ</t>
    </rPh>
    <rPh sb="12" eb="13">
      <t>シメ</t>
    </rPh>
    <phoneticPr fontId="1"/>
  </si>
  <si>
    <r>
      <rPr>
        <sz val="18"/>
        <rFont val="ＭＳ Ｐゴシック"/>
        <family val="3"/>
        <charset val="128"/>
      </rPr>
      <t>このDataから</t>
    </r>
    <r>
      <rPr>
        <b/>
        <i/>
        <sz val="18"/>
        <color rgb="FFFF0000"/>
        <rFont val="Cambria"/>
        <family val="1"/>
      </rPr>
      <t>A</t>
    </r>
    <r>
      <rPr>
        <b/>
        <i/>
        <sz val="18"/>
        <rFont val="Cambria"/>
        <family val="1"/>
      </rPr>
      <t>,</t>
    </r>
    <r>
      <rPr>
        <b/>
        <i/>
        <sz val="18"/>
        <color rgb="FFFF0000"/>
        <rFont val="Cambria"/>
        <family val="1"/>
      </rPr>
      <t>B</t>
    </r>
    <r>
      <rPr>
        <b/>
        <i/>
        <sz val="18"/>
        <rFont val="Cambria"/>
        <family val="1"/>
      </rPr>
      <t xml:space="preserve">, </t>
    </r>
    <r>
      <rPr>
        <b/>
        <i/>
        <sz val="18"/>
        <color rgb="FFFF0000"/>
        <rFont val="Cambria"/>
        <family val="1"/>
      </rPr>
      <t>C</t>
    </r>
    <r>
      <rPr>
        <b/>
        <i/>
        <sz val="18"/>
        <rFont val="Cambria"/>
        <family val="1"/>
      </rPr>
      <t>,</t>
    </r>
    <r>
      <rPr>
        <b/>
        <i/>
        <sz val="18"/>
        <color rgb="FFFF0000"/>
        <rFont val="Cambria"/>
        <family val="1"/>
      </rPr>
      <t xml:space="preserve"> D</t>
    </r>
    <r>
      <rPr>
        <sz val="18"/>
        <color theme="1"/>
        <rFont val="ＭＳ Ｐゴシック"/>
        <family val="2"/>
        <charset val="128"/>
        <scheme val="minor"/>
      </rPr>
      <t>なる係数を算出した結果が下記のとおりであったとする。</t>
    </r>
    <phoneticPr fontId="1"/>
  </si>
  <si>
    <r>
      <t>算出された　　　　　　　　　　　　　　　　　　　　　　　　　　　　　　　　を整理することで、</t>
    </r>
    <r>
      <rPr>
        <b/>
        <sz val="18"/>
        <rFont val="ＭＳ Ｐゴシック"/>
        <family val="2"/>
        <charset val="128"/>
        <scheme val="minor"/>
      </rPr>
      <t>感度電子数：</t>
    </r>
    <r>
      <rPr>
        <b/>
        <i/>
        <sz val="18"/>
        <rFont val="Cambria"/>
        <family val="1"/>
      </rPr>
      <t>e</t>
    </r>
    <r>
      <rPr>
        <b/>
        <sz val="18"/>
        <rFont val="Cambria"/>
        <family val="1"/>
      </rPr>
      <t>[</t>
    </r>
    <r>
      <rPr>
        <b/>
        <i/>
        <sz val="18"/>
        <rFont val="Cambria"/>
        <family val="1"/>
      </rPr>
      <t>Sens</t>
    </r>
    <r>
      <rPr>
        <b/>
        <sz val="18"/>
        <rFont val="Cambria"/>
        <family val="1"/>
      </rPr>
      <t>]</t>
    </r>
    <r>
      <rPr>
        <b/>
        <sz val="18"/>
        <rFont val="ＭＳ Ｐゴシック"/>
        <family val="2"/>
        <charset val="128"/>
        <scheme val="minor"/>
      </rPr>
      <t>、 Dark Noise電子数：</t>
    </r>
    <r>
      <rPr>
        <b/>
        <i/>
        <sz val="18"/>
        <rFont val="Cambria"/>
        <family val="1"/>
      </rPr>
      <t>e</t>
    </r>
    <r>
      <rPr>
        <b/>
        <sz val="18"/>
        <rFont val="Cambria"/>
        <family val="1"/>
      </rPr>
      <t>[</t>
    </r>
    <r>
      <rPr>
        <b/>
        <i/>
        <sz val="18"/>
        <rFont val="Cambria"/>
        <family val="1"/>
      </rPr>
      <t>DN</t>
    </r>
    <r>
      <rPr>
        <b/>
        <sz val="18"/>
        <rFont val="Cambria"/>
        <family val="1"/>
      </rPr>
      <t>]</t>
    </r>
    <r>
      <rPr>
        <b/>
        <sz val="18"/>
        <rFont val="ＭＳ Ｐゴシック"/>
        <family val="2"/>
        <charset val="128"/>
        <scheme val="minor"/>
      </rPr>
      <t xml:space="preserve">、 </t>
    </r>
    <rPh sb="0" eb="2">
      <t>サンシュツ</t>
    </rPh>
    <rPh sb="38" eb="40">
      <t>セイリ</t>
    </rPh>
    <phoneticPr fontId="1"/>
  </si>
  <si>
    <r>
      <t xml:space="preserve">各ISO Gainに対するDark Nosie電子数 </t>
    </r>
    <r>
      <rPr>
        <i/>
        <sz val="18"/>
        <color theme="1"/>
        <rFont val="Cambria"/>
        <family val="1"/>
      </rPr>
      <t>e</t>
    </r>
    <r>
      <rPr>
        <sz val="18"/>
        <color theme="1"/>
        <rFont val="Cambria"/>
        <family val="1"/>
      </rPr>
      <t>[</t>
    </r>
    <r>
      <rPr>
        <i/>
        <sz val="18"/>
        <color theme="1"/>
        <rFont val="Cambria"/>
        <family val="1"/>
      </rPr>
      <t>DN</t>
    </r>
    <r>
      <rPr>
        <sz val="18"/>
        <color theme="1"/>
        <rFont val="Cambria"/>
        <family val="1"/>
      </rPr>
      <t>]</t>
    </r>
    <r>
      <rPr>
        <sz val="18"/>
        <color theme="1"/>
        <rFont val="ＭＳ Ｐゴシック"/>
        <family val="2"/>
        <charset val="128"/>
        <scheme val="minor"/>
      </rPr>
      <t>が求まる。</t>
    </r>
    <rPh sb="0" eb="1">
      <t>カク</t>
    </rPh>
    <rPh sb="10" eb="11">
      <t>タイ</t>
    </rPh>
    <rPh sb="23" eb="25">
      <t>デンシ</t>
    </rPh>
    <rPh sb="25" eb="26">
      <t>スウ</t>
    </rPh>
    <rPh sb="33" eb="34">
      <t>モト</t>
    </rPh>
    <phoneticPr fontId="1"/>
  </si>
  <si>
    <r>
      <rPr>
        <i/>
        <sz val="18"/>
        <color theme="1"/>
        <rFont val="Cambria"/>
        <family val="1"/>
      </rPr>
      <t>k</t>
    </r>
    <r>
      <rPr>
        <i/>
        <sz val="18"/>
        <color theme="1"/>
        <rFont val="ＭＳ Ｐゴシック"/>
        <family val="2"/>
        <charset val="128"/>
      </rPr>
      <t>、</t>
    </r>
    <r>
      <rPr>
        <i/>
        <sz val="18"/>
        <color theme="1"/>
        <rFont val="Cambria"/>
        <family val="1"/>
      </rPr>
      <t>e[Sens]</t>
    </r>
    <r>
      <rPr>
        <i/>
        <sz val="18"/>
        <color theme="1"/>
        <rFont val="ＭＳ Ｐゴシック"/>
        <family val="2"/>
        <charset val="128"/>
      </rPr>
      <t>、</t>
    </r>
    <r>
      <rPr>
        <i/>
        <sz val="18"/>
        <color theme="1"/>
        <rFont val="Cambria"/>
        <family val="1"/>
      </rPr>
      <t>ISO</t>
    </r>
    <r>
      <rPr>
        <sz val="18"/>
        <color theme="1"/>
        <rFont val="ＭＳ Ｐゴシック"/>
        <family val="2"/>
        <charset val="128"/>
        <scheme val="minor"/>
      </rPr>
      <t>は既知の値であり、また</t>
    </r>
    <r>
      <rPr>
        <i/>
        <sz val="18"/>
        <color theme="1"/>
        <rFont val="Cambria"/>
        <family val="1"/>
      </rPr>
      <t>Sig</t>
    </r>
    <r>
      <rPr>
        <sz val="18"/>
        <color theme="1"/>
        <rFont val="Cambria"/>
        <family val="1"/>
      </rPr>
      <t>[</t>
    </r>
    <r>
      <rPr>
        <i/>
        <sz val="18"/>
        <color theme="1"/>
        <rFont val="Cambria"/>
        <family val="1"/>
      </rPr>
      <t>0dB</t>
    </r>
    <r>
      <rPr>
        <sz val="18"/>
        <color theme="1"/>
        <rFont val="Cambria"/>
        <family val="1"/>
      </rPr>
      <t>]</t>
    </r>
    <r>
      <rPr>
        <sz val="18"/>
        <color theme="1"/>
        <rFont val="ＭＳ Ｐゴシック"/>
        <family val="3"/>
        <charset val="129"/>
        <scheme val="minor"/>
      </rPr>
      <t>の値は図２の方法でData取得されるので、これらの値を入力すれば</t>
    </r>
    <rPh sb="14" eb="16">
      <t>キチ</t>
    </rPh>
    <rPh sb="17" eb="18">
      <t>アタイ</t>
    </rPh>
    <rPh sb="33" eb="34">
      <t>アタイ</t>
    </rPh>
    <rPh sb="35" eb="36">
      <t>ズ</t>
    </rPh>
    <rPh sb="38" eb="40">
      <t>ホウホウ</t>
    </rPh>
    <rPh sb="45" eb="47">
      <t>シュトク</t>
    </rPh>
    <phoneticPr fontId="1"/>
  </si>
  <si>
    <t>■性能Data算出の方法</t>
    <rPh sb="1" eb="3">
      <t>セイノウ</t>
    </rPh>
    <rPh sb="7" eb="9">
      <t>サンシュツ</t>
    </rPh>
    <rPh sb="10" eb="12">
      <t>ホウホウ</t>
    </rPh>
    <phoneticPr fontId="1"/>
  </si>
  <si>
    <t>■注意事項</t>
    <rPh sb="1" eb="3">
      <t>チュウイ</t>
    </rPh>
    <rPh sb="3" eb="5">
      <t>ジコウ</t>
    </rPh>
    <phoneticPr fontId="1"/>
  </si>
  <si>
    <t>Dynamic Range</t>
    <phoneticPr fontId="1"/>
  </si>
  <si>
    <t>EV</t>
    <phoneticPr fontId="1"/>
  </si>
  <si>
    <t>EV
表記</t>
    <rPh sb="3" eb="5">
      <t>ヒョウキ</t>
    </rPh>
    <phoneticPr fontId="1"/>
  </si>
  <si>
    <t>Power Shot
SX60HS</t>
    <phoneticPr fontId="1"/>
  </si>
  <si>
    <t>CMOS</t>
    <phoneticPr fontId="1"/>
  </si>
  <si>
    <t>Power Shot
SX50HS</t>
    <phoneticPr fontId="1"/>
  </si>
  <si>
    <t>D810A</t>
    <phoneticPr fontId="1"/>
  </si>
  <si>
    <t>M
Edition 60</t>
    <phoneticPr fontId="1"/>
  </si>
  <si>
    <t>Lens
一体型</t>
    <phoneticPr fontId="1"/>
  </si>
  <si>
    <t>Leica</t>
    <phoneticPr fontId="1"/>
  </si>
  <si>
    <t>D-LUX
Type109</t>
    <phoneticPr fontId="1"/>
  </si>
  <si>
    <t>Leica</t>
    <phoneticPr fontId="1"/>
  </si>
  <si>
    <t>CMOS</t>
    <phoneticPr fontId="1"/>
  </si>
  <si>
    <t>V-Lux
Typ 114</t>
    <phoneticPr fontId="1"/>
  </si>
  <si>
    <t>CMOS
BSI</t>
    <phoneticPr fontId="1"/>
  </si>
  <si>
    <t>CMOS
BSI</t>
    <phoneticPr fontId="1"/>
  </si>
  <si>
    <t>Stylus1</t>
    <phoneticPr fontId="1"/>
  </si>
  <si>
    <t>-</t>
    <phoneticPr fontId="1"/>
  </si>
  <si>
    <t>CMOS</t>
    <phoneticPr fontId="1"/>
  </si>
  <si>
    <t>DxO Mark 得点</t>
    <rPh sb="9" eb="11">
      <t>トクテン</t>
    </rPh>
    <phoneticPr fontId="1"/>
  </si>
  <si>
    <t>Overall
Score</t>
    <phoneticPr fontId="1"/>
  </si>
  <si>
    <t>Low
Light
ISO</t>
    <phoneticPr fontId="1"/>
  </si>
  <si>
    <t>Color
Depth</t>
    <phoneticPr fontId="1"/>
  </si>
  <si>
    <t>Dynamic
Range</t>
    <phoneticPr fontId="1"/>
  </si>
  <si>
    <t>Price</t>
    <phoneticPr fontId="1"/>
  </si>
  <si>
    <t>ISO(DxO Mark基準)</t>
    <rPh sb="12" eb="14">
      <t>キジュン</t>
    </rPh>
    <phoneticPr fontId="1"/>
  </si>
  <si>
    <t>-</t>
    <phoneticPr fontId="1"/>
  </si>
  <si>
    <t>α5100</t>
    <phoneticPr fontId="1"/>
  </si>
  <si>
    <t>1) Image SensorのNoiseをDark Noise、Shoto Noise、PRNUの二乗加算の平方としてModelingしている。</t>
    <rPh sb="50" eb="54">
      <t>ニジョウカサン</t>
    </rPh>
    <rPh sb="55" eb="57">
      <t>ヘイホウ</t>
    </rPh>
    <phoneticPr fontId="1"/>
  </si>
  <si>
    <t>本計算によって算出された数値は、下記の点に注意しなければならない。</t>
    <rPh sb="0" eb="1">
      <t>ホン</t>
    </rPh>
    <rPh sb="1" eb="3">
      <t>ケイサン</t>
    </rPh>
    <rPh sb="7" eb="9">
      <t>サンシュツ</t>
    </rPh>
    <rPh sb="12" eb="13">
      <t>スウ</t>
    </rPh>
    <rPh sb="13" eb="14">
      <t>アタイ</t>
    </rPh>
    <rPh sb="16" eb="18">
      <t>カキ</t>
    </rPh>
    <rPh sb="19" eb="20">
      <t>テン</t>
    </rPh>
    <rPh sb="21" eb="23">
      <t>チュウイ</t>
    </rPh>
    <phoneticPr fontId="1"/>
  </si>
  <si>
    <t>2) DxO Mark Dataは各CameraのRAW Data出力値 から算出されている。もし各CameraのRAW Dataに何らかの</t>
    <rPh sb="33" eb="35">
      <t>シュツリョク</t>
    </rPh>
    <rPh sb="35" eb="36">
      <t>チ</t>
    </rPh>
    <rPh sb="39" eb="41">
      <t>サンシュツ</t>
    </rPh>
    <rPh sb="49" eb="50">
      <t>カク</t>
    </rPh>
    <rPh sb="66" eb="67">
      <t>ナン</t>
    </rPh>
    <phoneticPr fontId="1"/>
  </si>
  <si>
    <t>　　信号処理が加わっていれば、本計算により求めた値が実際の値から外れる場合がある。</t>
    <rPh sb="27" eb="28">
      <t>サイ</t>
    </rPh>
    <phoneticPr fontId="1"/>
  </si>
  <si>
    <t>　　したがってそれ以外のNoiseも含まれるSensorの場合、本計算により求めた値が実際の値から外れる場合がある。</t>
    <rPh sb="9" eb="11">
      <t>イガイ</t>
    </rPh>
    <rPh sb="18" eb="19">
      <t>フク</t>
    </rPh>
    <rPh sb="29" eb="31">
      <t>バアイ</t>
    </rPh>
    <rPh sb="32" eb="33">
      <t>ホン</t>
    </rPh>
    <rPh sb="33" eb="35">
      <t>ケイサン</t>
    </rPh>
    <rPh sb="38" eb="39">
      <t>モト</t>
    </rPh>
    <rPh sb="41" eb="42">
      <t>アタイ</t>
    </rPh>
    <rPh sb="43" eb="45">
      <t>ジッサイ</t>
    </rPh>
    <rPh sb="46" eb="47">
      <t>アタイ</t>
    </rPh>
    <rPh sb="49" eb="50">
      <t>ハズ</t>
    </rPh>
    <rPh sb="52" eb="54">
      <t>バアイ</t>
    </rPh>
    <phoneticPr fontId="1"/>
  </si>
  <si>
    <t xml:space="preserve">3) 本来Image Sensorの性能評価は固定のIR-Cut Filterの元で行われるべきであるが、DxO Mark　Dataは、　 </t>
    <rPh sb="3" eb="5">
      <t>ホンライ</t>
    </rPh>
    <rPh sb="18" eb="20">
      <t>セイノウ</t>
    </rPh>
    <rPh sb="20" eb="22">
      <t>ヒョウカ</t>
    </rPh>
    <rPh sb="23" eb="25">
      <t>コテイ</t>
    </rPh>
    <rPh sb="40" eb="41">
      <t>モト</t>
    </rPh>
    <rPh sb="42" eb="43">
      <t>オコナ</t>
    </rPh>
    <phoneticPr fontId="1"/>
  </si>
  <si>
    <t>　　各CameraのRAW Dataから算出した数値であることから各CameraのIR-Cut Filterの特性差による偏差が含まれている。</t>
    <rPh sb="20" eb="22">
      <t>サンシュツ</t>
    </rPh>
    <rPh sb="24" eb="26">
      <t>スウチ</t>
    </rPh>
    <rPh sb="33" eb="34">
      <t>カク</t>
    </rPh>
    <rPh sb="55" eb="58">
      <t>トクセイサ</t>
    </rPh>
    <rPh sb="61" eb="63">
      <t>ヘンサ</t>
    </rPh>
    <rPh sb="64" eb="65">
      <t>フク</t>
    </rPh>
    <phoneticPr fontId="1"/>
  </si>
  <si>
    <t>CMOS</t>
    <phoneticPr fontId="1"/>
  </si>
  <si>
    <t>5D MⅣ</t>
    <phoneticPr fontId="1"/>
  </si>
  <si>
    <t>D3400</t>
    <phoneticPr fontId="1"/>
  </si>
  <si>
    <t>α99</t>
    <phoneticPr fontId="1"/>
  </si>
  <si>
    <t>α7SⅡ</t>
    <phoneticPr fontId="1"/>
  </si>
  <si>
    <t>α99Ⅱ</t>
    <phoneticPr fontId="1"/>
  </si>
  <si>
    <t>RX100Ⅳ</t>
    <phoneticPr fontId="1"/>
  </si>
  <si>
    <t>RX100Ⅴ</t>
    <phoneticPr fontId="1"/>
  </si>
  <si>
    <t>α6300</t>
    <phoneticPr fontId="1"/>
  </si>
  <si>
    <t>α6500</t>
    <phoneticPr fontId="1"/>
  </si>
  <si>
    <t>G80</t>
    <phoneticPr fontId="1"/>
  </si>
  <si>
    <t>D5600</t>
    <phoneticPr fontId="1"/>
  </si>
  <si>
    <t>4:2</t>
  </si>
  <si>
    <t>OM-D
E-M1 MⅡ</t>
    <phoneticPr fontId="1"/>
  </si>
  <si>
    <t>G9X</t>
    <phoneticPr fontId="1"/>
  </si>
  <si>
    <t>G7X MⅡ</t>
    <phoneticPr fontId="1"/>
  </si>
  <si>
    <t>G9X MⅡ</t>
    <phoneticPr fontId="1"/>
  </si>
  <si>
    <t>LX10</t>
    <phoneticPr fontId="1"/>
  </si>
  <si>
    <t>FZ2000</t>
    <phoneticPr fontId="1"/>
  </si>
  <si>
    <r>
      <t>7</t>
    </r>
    <r>
      <rPr>
        <sz val="11"/>
        <color theme="1"/>
        <rFont val="ＭＳ Ｐゴシック"/>
        <family val="2"/>
        <charset val="128"/>
        <scheme val="minor"/>
      </rPr>
      <t>7</t>
    </r>
    <r>
      <rPr>
        <sz val="11"/>
        <color theme="1"/>
        <rFont val="ＭＳ Ｐゴシック"/>
        <family val="2"/>
        <charset val="128"/>
        <scheme val="minor"/>
      </rPr>
      <t>D</t>
    </r>
    <phoneticPr fontId="1"/>
  </si>
  <si>
    <r>
      <t>M</t>
    </r>
    <r>
      <rPr>
        <sz val="11"/>
        <color theme="1"/>
        <rFont val="ＭＳ Ｐゴシック"/>
        <family val="2"/>
        <charset val="128"/>
        <scheme val="minor"/>
      </rPr>
      <t>6</t>
    </r>
    <phoneticPr fontId="1"/>
  </si>
  <si>
    <r>
      <t>M</t>
    </r>
    <r>
      <rPr>
        <sz val="11"/>
        <color theme="1"/>
        <rFont val="ＭＳ Ｐゴシック"/>
        <family val="2"/>
        <charset val="128"/>
        <scheme val="minor"/>
      </rPr>
      <t>5</t>
    </r>
    <phoneticPr fontId="1"/>
  </si>
  <si>
    <r>
      <t>D</t>
    </r>
    <r>
      <rPr>
        <sz val="11"/>
        <color theme="1"/>
        <rFont val="ＭＳ Ｐゴシック"/>
        <family val="2"/>
        <charset val="128"/>
        <scheme val="minor"/>
      </rPr>
      <t>7500</t>
    </r>
    <phoneticPr fontId="1"/>
  </si>
  <si>
    <t>α9</t>
    <phoneticPr fontId="1"/>
  </si>
  <si>
    <r>
      <t>K-</t>
    </r>
    <r>
      <rPr>
        <sz val="11"/>
        <color theme="1"/>
        <rFont val="ＭＳ Ｐゴシック"/>
        <family val="2"/>
        <charset val="128"/>
        <scheme val="minor"/>
      </rPr>
      <t>70</t>
    </r>
    <phoneticPr fontId="1"/>
  </si>
  <si>
    <r>
      <t>K</t>
    </r>
    <r>
      <rPr>
        <sz val="11"/>
        <color theme="1"/>
        <rFont val="ＭＳ Ｐゴシック"/>
        <family val="2"/>
        <charset val="128"/>
        <scheme val="minor"/>
      </rPr>
      <t>P</t>
    </r>
    <phoneticPr fontId="1"/>
  </si>
  <si>
    <r>
      <t>E</t>
    </r>
    <r>
      <rPr>
        <sz val="11"/>
        <color theme="1"/>
        <rFont val="ＭＳ Ｐゴシック"/>
        <family val="2"/>
        <charset val="128"/>
        <scheme val="minor"/>
      </rPr>
      <t>-PL8</t>
    </r>
    <phoneticPr fontId="1"/>
  </si>
  <si>
    <t>XT-2</t>
    <phoneticPr fontId="1"/>
  </si>
  <si>
    <r>
      <t>X-</t>
    </r>
    <r>
      <rPr>
        <sz val="11"/>
        <color theme="1"/>
        <rFont val="ＭＳ Ｐゴシック"/>
        <family val="2"/>
        <charset val="128"/>
        <scheme val="minor"/>
      </rPr>
      <t>A3</t>
    </r>
    <phoneticPr fontId="1"/>
  </si>
  <si>
    <r>
      <t>X-</t>
    </r>
    <r>
      <rPr>
        <sz val="11"/>
        <color theme="1"/>
        <rFont val="ＭＳ Ｐゴシック"/>
        <family val="2"/>
        <charset val="128"/>
        <scheme val="minor"/>
      </rPr>
      <t>A10</t>
    </r>
    <phoneticPr fontId="1"/>
  </si>
  <si>
    <t>X-T20</t>
    <phoneticPr fontId="1"/>
  </si>
  <si>
    <r>
      <t>X</t>
    </r>
    <r>
      <rPr>
        <sz val="11"/>
        <color theme="1"/>
        <rFont val="ＭＳ Ｐゴシック"/>
        <family val="2"/>
        <charset val="128"/>
        <scheme val="minor"/>
      </rPr>
      <t>100F</t>
    </r>
    <phoneticPr fontId="1"/>
  </si>
  <si>
    <r>
      <t>G</t>
    </r>
    <r>
      <rPr>
        <sz val="11"/>
        <color theme="1"/>
        <rFont val="ＭＳ Ｐゴシック"/>
        <family val="2"/>
        <charset val="128"/>
        <scheme val="minor"/>
      </rPr>
      <t>X800</t>
    </r>
    <phoneticPr fontId="1"/>
  </si>
  <si>
    <r>
      <t>F</t>
    </r>
    <r>
      <rPr>
        <sz val="11"/>
        <color theme="1"/>
        <rFont val="ＭＳ Ｐゴシック"/>
        <family val="2"/>
        <charset val="128"/>
        <scheme val="minor"/>
      </rPr>
      <t>Z82</t>
    </r>
    <phoneticPr fontId="1"/>
  </si>
  <si>
    <r>
      <t>G</t>
    </r>
    <r>
      <rPr>
        <sz val="11"/>
        <color theme="1"/>
        <rFont val="ＭＳ Ｐゴシック"/>
        <family val="2"/>
        <charset val="128"/>
        <scheme val="minor"/>
      </rPr>
      <t>H5</t>
    </r>
    <phoneticPr fontId="1"/>
  </si>
  <si>
    <t>ZS70</t>
    <phoneticPr fontId="1"/>
  </si>
  <si>
    <t>6D MⅡ</t>
    <phoneticPr fontId="1"/>
  </si>
  <si>
    <r>
      <t>D</t>
    </r>
    <r>
      <rPr>
        <sz val="11"/>
        <color theme="1"/>
        <rFont val="ＭＳ Ｐゴシック"/>
        <family val="2"/>
        <charset val="128"/>
        <scheme val="minor"/>
      </rPr>
      <t>850</t>
    </r>
    <phoneticPr fontId="1"/>
  </si>
  <si>
    <t>Hasselblad</t>
    <phoneticPr fontId="1"/>
  </si>
  <si>
    <t>Millor
Less</t>
    <phoneticPr fontId="1"/>
  </si>
  <si>
    <t>X1D
-50c</t>
    <phoneticPr fontId="1"/>
  </si>
  <si>
    <t>CMOS</t>
    <phoneticPr fontId="1"/>
  </si>
  <si>
    <t>200D</t>
    <phoneticPr fontId="1"/>
  </si>
  <si>
    <t>α7RⅢ</t>
    <phoneticPr fontId="1"/>
  </si>
  <si>
    <t>CMOS</t>
    <phoneticPr fontId="1"/>
  </si>
  <si>
    <t>M100</t>
    <phoneticPr fontId="1"/>
  </si>
  <si>
    <t>α7Ⅲ</t>
    <phoneticPr fontId="1"/>
  </si>
  <si>
    <t>4000D</t>
    <phoneticPr fontId="1"/>
  </si>
  <si>
    <t>2000D</t>
    <phoneticPr fontId="1"/>
  </si>
  <si>
    <t>GX800</t>
    <phoneticPr fontId="1"/>
  </si>
  <si>
    <t>G9</t>
    <phoneticPr fontId="1"/>
  </si>
  <si>
    <t>GH5S</t>
    <phoneticPr fontId="1"/>
  </si>
  <si>
    <t>GX9</t>
    <phoneticPr fontId="1"/>
  </si>
  <si>
    <t>ZS200</t>
    <phoneticPr fontId="1"/>
  </si>
  <si>
    <t>GF90</t>
    <phoneticPr fontId="1"/>
  </si>
  <si>
    <t>G1X
MⅢ</t>
    <phoneticPr fontId="1"/>
  </si>
  <si>
    <t>M50</t>
    <phoneticPr fontId="1"/>
  </si>
  <si>
    <t>EOS R</t>
    <phoneticPr fontId="1"/>
  </si>
  <si>
    <t>Z7</t>
    <phoneticPr fontId="1"/>
  </si>
  <si>
    <t>Z6</t>
    <phoneticPr fontId="1"/>
  </si>
  <si>
    <t>NR</t>
    <phoneticPr fontId="1"/>
  </si>
  <si>
    <t>α6400</t>
    <phoneticPr fontId="1"/>
  </si>
  <si>
    <t>PANASONIC</t>
    <phoneticPr fontId="1"/>
  </si>
  <si>
    <t>Lumix
DC-S1R</t>
    <phoneticPr fontId="1"/>
  </si>
  <si>
    <t>EOS RP</t>
    <phoneticPr fontId="1"/>
  </si>
  <si>
    <t>Q2</t>
    <phoneticPr fontId="1"/>
  </si>
  <si>
    <t>α7RⅣ</t>
    <phoneticPr fontId="1"/>
  </si>
  <si>
    <t>RX100Ⅶ</t>
    <phoneticPr fontId="1"/>
  </si>
  <si>
    <t>α6600</t>
    <phoneticPr fontId="1"/>
  </si>
  <si>
    <t>α9Ⅱ</t>
    <phoneticPr fontId="1"/>
  </si>
  <si>
    <t>EOS 
1DX MⅢ</t>
    <phoneticPr fontId="1"/>
  </si>
  <si>
    <t>https://www.dxomark.com/Cameras/</t>
  </si>
  <si>
    <t>と表されるので、これを代入すると下記式になる。</t>
    <rPh sb="1" eb="2">
      <t>アラワ</t>
    </rPh>
    <rPh sb="11" eb="13">
      <t>ダイニュウ</t>
    </rPh>
    <rPh sb="16" eb="18">
      <t>カキ</t>
    </rPh>
    <rPh sb="18" eb="19">
      <t>シキ</t>
    </rPh>
    <phoneticPr fontId="1"/>
  </si>
  <si>
    <t>Digital Cameraの性能を評価しWeb上にUpしてくれているDxO MarkのSite(https://www.dxomark.com/)では、これまでに</t>
    <rPh sb="15" eb="17">
      <t>セイノウ</t>
    </rPh>
    <rPh sb="18" eb="20">
      <t>ヒョウカ</t>
    </rPh>
    <rPh sb="24" eb="25">
      <t>ジョウ</t>
    </rPh>
    <phoneticPr fontId="1"/>
  </si>
  <si>
    <t>Excelで簡単に計算できるToolを作成し、これまでに発表されたDigital CameraのImage Sensor性能を整理することにする。</t>
    <rPh sb="6" eb="8">
      <t>カンタン</t>
    </rPh>
    <rPh sb="9" eb="11">
      <t>ケイサン</t>
    </rPh>
    <rPh sb="19" eb="21">
      <t>サクセイ</t>
    </rPh>
    <rPh sb="28" eb="30">
      <t>ハッピョウ</t>
    </rPh>
    <rPh sb="60" eb="62">
      <t>セイノウ</t>
    </rPh>
    <rPh sb="63" eb="65">
      <t>セイリ</t>
    </rPh>
    <phoneticPr fontId="1"/>
  </si>
  <si>
    <t>(参照) http://www.cipa.jp/std/std-sec_j.html　　”CIPA DC-004-2020 デジタルカメラの感度規定”</t>
    <rPh sb="1" eb="3">
      <t>サンショウ</t>
    </rPh>
    <phoneticPr fontId="1"/>
  </si>
  <si>
    <t>ここで、⑦式に③式を代入し、図３に記載の定数Rを当てはめて整理すると下記式が得られる。</t>
    <rPh sb="5" eb="6">
      <t>シキ</t>
    </rPh>
    <rPh sb="8" eb="9">
      <t>シキ</t>
    </rPh>
    <rPh sb="10" eb="12">
      <t>ダイニュウ</t>
    </rPh>
    <rPh sb="14" eb="15">
      <t>ズ</t>
    </rPh>
    <rPh sb="17" eb="19">
      <t>キサイ</t>
    </rPh>
    <rPh sb="20" eb="22">
      <t>テイスウ</t>
    </rPh>
    <rPh sb="24" eb="25">
      <t>ア</t>
    </rPh>
    <rPh sb="29" eb="31">
      <t>セイリ</t>
    </rPh>
    <rPh sb="34" eb="36">
      <t>カキ</t>
    </rPh>
    <rPh sb="36" eb="37">
      <t>シキ</t>
    </rPh>
    <rPh sb="38" eb="39">
      <t>エ</t>
    </rPh>
    <phoneticPr fontId="1"/>
  </si>
  <si>
    <r>
      <t>ただし、</t>
    </r>
    <r>
      <rPr>
        <i/>
        <sz val="18"/>
        <color theme="1"/>
        <rFont val="Cambria"/>
        <family val="1"/>
      </rPr>
      <t>R</t>
    </r>
    <r>
      <rPr>
        <sz val="18"/>
        <color theme="1"/>
        <rFont val="ＭＳ Ｐゴシック"/>
        <family val="2"/>
        <charset val="128"/>
        <scheme val="minor"/>
      </rPr>
      <t>についてはDxO Markでは</t>
    </r>
    <r>
      <rPr>
        <i/>
        <sz val="18"/>
        <color theme="1"/>
        <rFont val="Cambria"/>
        <family val="1"/>
      </rPr>
      <t>R=7.8</t>
    </r>
    <r>
      <rPr>
        <sz val="18"/>
        <color theme="1"/>
        <rFont val="ＭＳ Ｐゴシック"/>
        <family val="2"/>
        <charset val="128"/>
        <scheme val="minor"/>
      </rPr>
      <t>を採用しているのでこれに準ずる。</t>
    </r>
    <rPh sb="26" eb="28">
      <t>サイヨウ</t>
    </rPh>
    <rPh sb="37" eb="38">
      <t>ジュン</t>
    </rPh>
    <phoneticPr fontId="1"/>
  </si>
  <si>
    <t>(参照)　http://www.dxomark.com/About/In-depth-measurements/Measurements/ISO-sensitivity  (2020/11現在閲覧不可)</t>
    <rPh sb="1" eb="3">
      <t>サンショウ</t>
    </rPh>
    <rPh sb="94" eb="96">
      <t>ゲンザイ</t>
    </rPh>
    <rPh sb="96" eb="98">
      <t>エツラン</t>
    </rPh>
    <rPh sb="98" eb="100">
      <t>フカ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</si>
</sst>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
    <numFmt numFmtId="177" formatCode="0.000"/>
    <numFmt numFmtId="178" formatCode="0.000E+00"/>
    <numFmt numFmtId="179" formatCode="#,##0_ "/>
    <numFmt numFmtId="180" formatCode="#,##0.0_ "/>
    <numFmt numFmtId="181" formatCode="#,##0.00_ "/>
    <numFmt numFmtId="182" formatCode="\$#,##0;\-\$#,##0"/>
  </numFmts>
  <fonts count="29"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14"/>
      <color theme="1"/>
      <name val="ＭＳ Ｐゴシック"/>
      <family val="3"/>
      <charset val="128"/>
      <scheme val="minor"/>
    </font>
    <font>
      <u/>
      <sz val="11"/>
      <color theme="10"/>
      <name val="ＭＳ Ｐゴシック"/>
      <family val="2"/>
      <charset val="128"/>
      <scheme val="minor"/>
    </font>
    <font>
      <sz val="18"/>
      <color theme="1"/>
      <name val="ＭＳ Ｐゴシック"/>
      <family val="3"/>
      <charset val="128"/>
      <scheme val="minor"/>
    </font>
    <font>
      <sz val="18"/>
      <color theme="1"/>
      <name val="ＭＳ Ｐゴシック"/>
      <family val="2"/>
      <charset val="128"/>
      <scheme val="minor"/>
    </font>
    <font>
      <i/>
      <sz val="18"/>
      <color theme="1"/>
      <name val="Cambria"/>
      <family val="1"/>
    </font>
    <font>
      <i/>
      <sz val="18"/>
      <color theme="1"/>
      <name val="ＭＳ Ｐゴシック"/>
      <family val="2"/>
      <charset val="128"/>
    </font>
    <font>
      <sz val="18"/>
      <color theme="1"/>
      <name val="Cambria"/>
      <family val="1"/>
    </font>
    <font>
      <sz val="18"/>
      <color theme="1"/>
      <name val="ＭＳ Ｐゴシック"/>
      <family val="3"/>
      <charset val="128"/>
      <scheme val="major"/>
    </font>
    <font>
      <i/>
      <sz val="18"/>
      <color theme="1"/>
      <name val="Century"/>
      <family val="1"/>
    </font>
    <font>
      <i/>
      <sz val="18"/>
      <name val="Cambria"/>
      <family val="1"/>
    </font>
    <font>
      <b/>
      <i/>
      <sz val="18"/>
      <color rgb="FFFF0000"/>
      <name val="Cambria"/>
      <family val="1"/>
    </font>
    <font>
      <b/>
      <i/>
      <sz val="18"/>
      <color theme="1"/>
      <name val="Cambria"/>
      <family val="1"/>
    </font>
    <font>
      <i/>
      <sz val="18"/>
      <name val="ＭＳ Ｐゴシック"/>
      <family val="3"/>
      <charset val="128"/>
    </font>
    <font>
      <sz val="18"/>
      <name val="ＭＳ Ｐゴシック"/>
      <family val="3"/>
      <charset val="128"/>
    </font>
    <font>
      <sz val="18"/>
      <color theme="1"/>
      <name val="ＭＳ Ｐゴシック"/>
      <family val="3"/>
      <charset val="128"/>
    </font>
    <font>
      <b/>
      <sz val="18"/>
      <name val="ＭＳ Ｐゴシック"/>
      <family val="2"/>
      <charset val="128"/>
      <scheme val="minor"/>
    </font>
    <font>
      <b/>
      <i/>
      <sz val="18"/>
      <name val="Cambria"/>
      <family val="1"/>
    </font>
    <font>
      <b/>
      <sz val="18"/>
      <name val="Cambria"/>
      <family val="1"/>
    </font>
    <font>
      <sz val="18"/>
      <color theme="1"/>
      <name val="ＭＳ Ｐゴシック"/>
      <family val="3"/>
      <charset val="129"/>
      <scheme val="minor"/>
    </font>
    <font>
      <b/>
      <sz val="11"/>
      <color theme="1"/>
      <name val="ＭＳ Ｐゴシック"/>
      <family val="3"/>
      <charset val="128"/>
      <scheme val="minor"/>
    </font>
    <font>
      <sz val="11"/>
      <color theme="1"/>
      <name val="ＭＳ Ｐゴシック"/>
      <family val="2"/>
      <charset val="128"/>
      <scheme val="minor"/>
    </font>
    <font>
      <b/>
      <sz val="11"/>
      <color theme="0"/>
      <name val="ＭＳ Ｐゴシック"/>
      <family val="3"/>
      <charset val="128"/>
      <scheme val="minor"/>
    </font>
    <font>
      <b/>
      <sz val="11"/>
      <name val="ＭＳ Ｐゴシック"/>
      <family val="3"/>
      <charset val="128"/>
      <scheme val="minor"/>
    </font>
    <font>
      <sz val="11"/>
      <color theme="1"/>
      <name val="ＭＳ Ｐゴシック"/>
      <family val="3"/>
      <charset val="129"/>
      <scheme val="minor"/>
    </font>
    <font>
      <sz val="7"/>
      <color rgb="FF000000"/>
      <name val="Arial"/>
      <family val="2"/>
    </font>
  </fonts>
  <fills count="22">
    <fill>
      <patternFill patternType="none"/>
    </fill>
    <fill>
      <patternFill patternType="gray125"/>
    </fill>
    <fill>
      <patternFill patternType="solid">
        <fgColor rgb="FFFFFFCC"/>
        <bgColor indexed="64"/>
      </patternFill>
    </fill>
    <fill>
      <patternFill patternType="solid">
        <fgColor rgb="FF00B0F0"/>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99FFCC"/>
        <bgColor indexed="64"/>
      </patternFill>
    </fill>
    <fill>
      <patternFill patternType="solid">
        <fgColor rgb="FF9966FF"/>
        <bgColor indexed="64"/>
      </patternFill>
    </fill>
    <fill>
      <patternFill patternType="solid">
        <fgColor rgb="FFFFC000"/>
        <bgColor indexed="64"/>
      </patternFill>
    </fill>
    <fill>
      <patternFill patternType="solid">
        <fgColor rgb="FF0070C0"/>
        <bgColor indexed="64"/>
      </patternFill>
    </fill>
    <fill>
      <patternFill patternType="solid">
        <fgColor rgb="FFFF0000"/>
        <bgColor indexed="64"/>
      </patternFill>
    </fill>
    <fill>
      <patternFill patternType="solid">
        <fgColor rgb="FFFFFF00"/>
        <bgColor indexed="64"/>
      </patternFill>
    </fill>
    <fill>
      <patternFill patternType="solid">
        <fgColor rgb="FFC00000"/>
        <bgColor indexed="64"/>
      </patternFill>
    </fill>
    <fill>
      <patternFill patternType="solid">
        <fgColor rgb="FF92D050"/>
        <bgColor indexed="64"/>
      </patternFill>
    </fill>
    <fill>
      <patternFill patternType="solid">
        <fgColor rgb="FFFF9900"/>
        <bgColor indexed="64"/>
      </patternFill>
    </fill>
    <fill>
      <patternFill patternType="solid">
        <fgColor rgb="FF0000FF"/>
        <bgColor indexed="64"/>
      </patternFill>
    </fill>
    <fill>
      <patternFill patternType="solid">
        <fgColor rgb="FFFF5050"/>
        <bgColor indexed="64"/>
      </patternFill>
    </fill>
    <fill>
      <patternFill patternType="solid">
        <fgColor rgb="FF7030A0"/>
        <bgColor indexed="64"/>
      </patternFill>
    </fill>
    <fill>
      <patternFill patternType="solid">
        <fgColor theme="1" tint="0.249977111117893"/>
        <bgColor indexed="64"/>
      </patternFill>
    </fill>
    <fill>
      <patternFill patternType="solid">
        <fgColor theme="5" tint="0.79998168889431442"/>
        <bgColor indexed="64"/>
      </patternFill>
    </fill>
  </fills>
  <borders count="20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medium">
        <color indexed="64"/>
      </bottom>
      <diagonal style="thin">
        <color indexed="64"/>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dotted">
        <color indexed="64"/>
      </left>
      <right style="medium">
        <color indexed="64"/>
      </right>
      <top style="thin">
        <color indexed="64"/>
      </top>
      <bottom style="medium">
        <color indexed="64"/>
      </bottom>
      <diagonal/>
    </border>
    <border>
      <left style="dotted">
        <color indexed="64"/>
      </left>
      <right style="medium">
        <color indexed="64"/>
      </right>
      <top/>
      <bottom style="thin">
        <color indexed="64"/>
      </bottom>
      <diagonal/>
    </border>
    <border diagonalUp="1">
      <left style="dotted">
        <color indexed="64"/>
      </left>
      <right style="medium">
        <color indexed="64"/>
      </right>
      <top style="thin">
        <color indexed="64"/>
      </top>
      <bottom style="thin">
        <color indexed="64"/>
      </bottom>
      <diagonal style="thin">
        <color indexed="64"/>
      </diagonal>
    </border>
    <border diagonalUp="1">
      <left style="dotted">
        <color indexed="64"/>
      </left>
      <right style="medium">
        <color indexed="64"/>
      </right>
      <top style="thin">
        <color indexed="64"/>
      </top>
      <bottom style="medium">
        <color indexed="64"/>
      </bottom>
      <diagonal style="thin">
        <color indexed="64"/>
      </diagonal>
    </border>
    <border>
      <left/>
      <right style="dotted">
        <color indexed="64"/>
      </right>
      <top style="thin">
        <color indexed="64"/>
      </top>
      <bottom style="medium">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medium">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right style="dotted">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medium">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tted">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dotted">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dotted">
        <color indexed="64"/>
      </left>
      <right/>
      <top style="thin">
        <color indexed="64"/>
      </top>
      <bottom style="thin">
        <color indexed="64"/>
      </bottom>
      <diagonal/>
    </border>
    <border>
      <left style="dotted">
        <color indexed="64"/>
      </left>
      <right/>
      <top style="thin">
        <color indexed="64"/>
      </top>
      <bottom style="medium">
        <color indexed="64"/>
      </bottom>
      <diagonal/>
    </border>
    <border>
      <left style="dotted">
        <color indexed="64"/>
      </left>
      <right/>
      <top style="medium">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n">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medium">
        <color indexed="64"/>
      </bottom>
      <diagonal/>
    </border>
    <border>
      <left style="dotted">
        <color indexed="64"/>
      </left>
      <right/>
      <top/>
      <bottom style="thin">
        <color indexed="64"/>
      </bottom>
      <diagonal/>
    </border>
    <border>
      <left style="thin">
        <color indexed="64"/>
      </left>
      <right style="dotted">
        <color indexed="64"/>
      </right>
      <top/>
      <bottom/>
      <diagonal/>
    </border>
    <border>
      <left style="dotted">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tted">
        <color indexed="64"/>
      </left>
      <right style="thin">
        <color indexed="64"/>
      </right>
      <top/>
      <bottom/>
      <diagonal/>
    </border>
    <border>
      <left/>
      <right/>
      <top style="dotted">
        <color indexed="64"/>
      </top>
      <bottom style="dotted">
        <color indexed="64"/>
      </bottom>
      <diagonal/>
    </border>
    <border>
      <left/>
      <right style="thin">
        <color indexed="64"/>
      </right>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thin">
        <color indexed="64"/>
      </right>
      <top/>
      <bottom/>
      <diagonal/>
    </border>
    <border>
      <left style="thin">
        <color indexed="64"/>
      </left>
      <right/>
      <top/>
      <bottom/>
      <diagonal/>
    </border>
    <border>
      <left style="medium">
        <color indexed="64"/>
      </left>
      <right style="dotted">
        <color indexed="64"/>
      </right>
      <top/>
      <bottom/>
      <diagonal/>
    </border>
    <border>
      <left style="dotted">
        <color indexed="64"/>
      </left>
      <right style="dotted">
        <color indexed="64"/>
      </right>
      <top/>
      <bottom/>
      <diagonal/>
    </border>
    <border>
      <left/>
      <right style="dotted">
        <color indexed="64"/>
      </right>
      <top/>
      <bottom/>
      <diagonal/>
    </border>
    <border>
      <left style="dotted">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right/>
      <top style="thin">
        <color indexed="64"/>
      </top>
      <bottom style="dotted">
        <color indexed="64"/>
      </bottom>
      <diagonal/>
    </border>
    <border>
      <left/>
      <right/>
      <top/>
      <bottom style="dotted">
        <color indexed="64"/>
      </bottom>
      <diagonal/>
    </border>
    <border>
      <left style="thin">
        <color indexed="64"/>
      </left>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s>
  <cellStyleXfs count="3">
    <xf numFmtId="0" fontId="0" fillId="0" borderId="0">
      <alignment vertical="center"/>
    </xf>
    <xf numFmtId="0" fontId="5" fillId="0" borderId="0" applyNumberFormat="0" applyFill="0" applyBorder="0" applyAlignment="0" applyProtection="0">
      <alignment vertical="center"/>
    </xf>
    <xf numFmtId="38" fontId="24" fillId="0" borderId="0" applyFont="0" applyFill="0" applyBorder="0" applyAlignment="0" applyProtection="0">
      <alignment vertical="center"/>
    </xf>
  </cellStyleXfs>
  <cellXfs count="734">
    <xf numFmtId="0" fontId="0" fillId="0" borderId="0" xfId="0">
      <alignment vertical="center"/>
    </xf>
    <xf numFmtId="0" fontId="3" fillId="0" borderId="31" xfId="0" applyFont="1" applyBorder="1" applyAlignment="1">
      <alignment horizontal="center" vertical="center"/>
    </xf>
    <xf numFmtId="0" fontId="3" fillId="0" borderId="32" xfId="0" applyFont="1" applyBorder="1" applyAlignment="1">
      <alignment horizontal="center" vertical="center"/>
    </xf>
    <xf numFmtId="0" fontId="3" fillId="0" borderId="41" xfId="0" applyFont="1" applyBorder="1" applyAlignment="1">
      <alignment horizontal="center" vertical="center"/>
    </xf>
    <xf numFmtId="0" fontId="3" fillId="2" borderId="16" xfId="0" applyFont="1" applyFill="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3" fillId="0" borderId="42" xfId="0" applyFont="1" applyBorder="1" applyAlignment="1">
      <alignment horizontal="center" vertical="center"/>
    </xf>
    <xf numFmtId="0" fontId="3" fillId="2" borderId="17" xfId="0" applyFont="1" applyFill="1" applyBorder="1" applyAlignment="1">
      <alignment horizontal="center" vertical="center"/>
    </xf>
    <xf numFmtId="0" fontId="3" fillId="0" borderId="28" xfId="0" applyFont="1" applyBorder="1" applyAlignment="1">
      <alignment horizontal="center" vertical="center"/>
    </xf>
    <xf numFmtId="0" fontId="3" fillId="0" borderId="29" xfId="0" applyFont="1" applyBorder="1" applyAlignment="1">
      <alignment horizontal="center" vertical="center"/>
    </xf>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43" xfId="0" applyFont="1" applyBorder="1" applyAlignment="1">
      <alignment horizontal="center" vertical="center"/>
    </xf>
    <xf numFmtId="0" fontId="3" fillId="3" borderId="2" xfId="0" applyFont="1" applyFill="1" applyBorder="1" applyAlignment="1">
      <alignment horizontal="center" vertical="center"/>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9" xfId="0" applyFont="1" applyBorder="1" applyAlignment="1">
      <alignment horizontal="center" vertical="center"/>
    </xf>
    <xf numFmtId="0" fontId="3" fillId="2" borderId="1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51" xfId="0" applyFont="1" applyFill="1" applyBorder="1" applyAlignment="1">
      <alignment horizontal="center" vertical="center"/>
    </xf>
    <xf numFmtId="0" fontId="3" fillId="2" borderId="54" xfId="0" applyFont="1" applyFill="1" applyBorder="1" applyAlignment="1">
      <alignment horizontal="center" vertical="center"/>
    </xf>
    <xf numFmtId="0" fontId="3" fillId="2" borderId="11" xfId="0" applyFont="1" applyFill="1" applyBorder="1" applyAlignment="1">
      <alignment horizontal="center" vertical="center"/>
    </xf>
    <xf numFmtId="177" fontId="3" fillId="0" borderId="23" xfId="0" applyNumberFormat="1" applyFont="1" applyBorder="1" applyAlignment="1">
      <alignment horizontal="center" vertical="center"/>
    </xf>
    <xf numFmtId="177" fontId="3" fillId="0" borderId="3" xfId="0" applyNumberFormat="1" applyFont="1" applyBorder="1" applyAlignment="1">
      <alignment horizontal="center" vertical="center"/>
    </xf>
    <xf numFmtId="177" fontId="3" fillId="0" borderId="21" xfId="0" applyNumberFormat="1" applyFont="1" applyBorder="1" applyAlignment="1">
      <alignment horizontal="center" vertical="center"/>
    </xf>
    <xf numFmtId="177" fontId="3" fillId="0" borderId="13" xfId="0" applyNumberFormat="1" applyFont="1" applyBorder="1" applyAlignment="1">
      <alignment horizontal="center" vertical="center"/>
    </xf>
    <xf numFmtId="177" fontId="3" fillId="0" borderId="1" xfId="0" applyNumberFormat="1" applyFont="1" applyBorder="1" applyAlignment="1">
      <alignment horizontal="center" vertical="center"/>
    </xf>
    <xf numFmtId="177" fontId="3" fillId="0" borderId="8" xfId="0" applyNumberFormat="1" applyFont="1" applyBorder="1" applyAlignment="1">
      <alignment horizontal="center" vertical="center"/>
    </xf>
    <xf numFmtId="177" fontId="3" fillId="0" borderId="10" xfId="0" applyNumberFormat="1" applyFont="1" applyBorder="1" applyAlignment="1">
      <alignment horizontal="center" vertical="center"/>
    </xf>
    <xf numFmtId="177" fontId="3" fillId="0" borderId="11" xfId="0" applyNumberFormat="1" applyFont="1" applyBorder="1" applyAlignment="1">
      <alignment horizontal="center" vertical="center"/>
    </xf>
    <xf numFmtId="177" fontId="3" fillId="0" borderId="18" xfId="0" applyNumberFormat="1" applyFont="1" applyBorder="1" applyAlignment="1">
      <alignment horizontal="center" vertical="center"/>
    </xf>
    <xf numFmtId="177" fontId="3" fillId="0" borderId="25" xfId="0" applyNumberFormat="1" applyFont="1" applyBorder="1" applyAlignment="1">
      <alignment horizontal="center" vertical="center"/>
    </xf>
    <xf numFmtId="177" fontId="3" fillId="0" borderId="26" xfId="0" applyNumberFormat="1" applyFont="1" applyBorder="1" applyAlignment="1">
      <alignment horizontal="center" vertical="center"/>
    </xf>
    <xf numFmtId="177" fontId="3" fillId="0" borderId="6" xfId="0" applyNumberFormat="1" applyFont="1" applyBorder="1" applyAlignment="1">
      <alignment horizontal="center" vertical="center"/>
    </xf>
    <xf numFmtId="178" fontId="3" fillId="0" borderId="4" xfId="0" applyNumberFormat="1" applyFont="1" applyBorder="1" applyAlignment="1">
      <alignment horizontal="center" vertical="center"/>
    </xf>
    <xf numFmtId="178" fontId="3" fillId="0" borderId="5" xfId="0" applyNumberFormat="1" applyFont="1" applyBorder="1" applyAlignment="1">
      <alignment horizontal="center" vertical="center"/>
    </xf>
    <xf numFmtId="178" fontId="3" fillId="0" borderId="6" xfId="0" applyNumberFormat="1" applyFont="1" applyBorder="1" applyAlignment="1">
      <alignment horizontal="center" vertical="center"/>
    </xf>
    <xf numFmtId="178" fontId="3" fillId="0" borderId="7" xfId="0" applyNumberFormat="1" applyFont="1" applyBorder="1" applyAlignment="1">
      <alignment horizontal="center" vertical="center"/>
    </xf>
    <xf numFmtId="178" fontId="3" fillId="0" borderId="1" xfId="0" applyNumberFormat="1" applyFont="1" applyBorder="1" applyAlignment="1">
      <alignment horizontal="center" vertical="center"/>
    </xf>
    <xf numFmtId="178" fontId="3" fillId="0" borderId="8" xfId="0" applyNumberFormat="1" applyFont="1" applyBorder="1" applyAlignment="1">
      <alignment horizontal="center" vertical="center"/>
    </xf>
    <xf numFmtId="178" fontId="3" fillId="0" borderId="9" xfId="0" applyNumberFormat="1" applyFont="1" applyBorder="1" applyAlignment="1">
      <alignment horizontal="center" vertical="center"/>
    </xf>
    <xf numFmtId="178" fontId="3" fillId="0" borderId="10" xfId="0" applyNumberFormat="1" applyFont="1" applyBorder="1" applyAlignment="1">
      <alignment horizontal="center" vertical="center"/>
    </xf>
    <xf numFmtId="178" fontId="3" fillId="0" borderId="11" xfId="0" applyNumberFormat="1" applyFont="1" applyBorder="1" applyAlignment="1">
      <alignment horizontal="center" vertical="center"/>
    </xf>
    <xf numFmtId="1" fontId="4" fillId="4" borderId="18" xfId="0" applyNumberFormat="1" applyFont="1" applyFill="1" applyBorder="1" applyAlignment="1">
      <alignment horizontal="center" vertical="center"/>
    </xf>
    <xf numFmtId="1" fontId="4" fillId="4" borderId="25" xfId="0" applyNumberFormat="1" applyFont="1" applyFill="1" applyBorder="1" applyAlignment="1">
      <alignment horizontal="center" vertical="center"/>
    </xf>
    <xf numFmtId="176" fontId="4" fillId="4" borderId="50" xfId="0" applyNumberFormat="1" applyFont="1" applyFill="1" applyBorder="1" applyAlignment="1">
      <alignment horizontal="center" vertical="center"/>
    </xf>
    <xf numFmtId="176" fontId="4" fillId="4" borderId="53" xfId="0" applyNumberFormat="1" applyFont="1" applyFill="1" applyBorder="1" applyAlignment="1">
      <alignment horizontal="center" vertical="center"/>
    </xf>
    <xf numFmtId="176" fontId="4" fillId="4" borderId="56" xfId="0" applyNumberFormat="1" applyFont="1" applyFill="1" applyBorder="1" applyAlignment="1">
      <alignment horizontal="center" vertical="center"/>
    </xf>
    <xf numFmtId="2" fontId="4" fillId="4" borderId="25" xfId="0" applyNumberFormat="1" applyFont="1" applyFill="1" applyBorder="1" applyAlignment="1">
      <alignment horizontal="center" vertical="center"/>
    </xf>
    <xf numFmtId="176" fontId="4" fillId="4" borderId="26" xfId="0" applyNumberFormat="1" applyFont="1" applyFill="1" applyBorder="1" applyAlignment="1">
      <alignment horizontal="center" vertical="center"/>
    </xf>
    <xf numFmtId="0" fontId="3" fillId="0" borderId="0" xfId="0" applyFont="1" applyAlignment="1">
      <alignment vertical="center"/>
    </xf>
    <xf numFmtId="1" fontId="3" fillId="0" borderId="10" xfId="0" applyNumberFormat="1" applyFont="1" applyBorder="1" applyAlignment="1">
      <alignment horizontal="center" vertical="center"/>
    </xf>
    <xf numFmtId="1" fontId="3" fillId="0" borderId="11" xfId="0" applyNumberFormat="1" applyFont="1" applyBorder="1" applyAlignment="1">
      <alignment horizontal="center" vertical="center"/>
    </xf>
    <xf numFmtId="1" fontId="3" fillId="0" borderId="3" xfId="0" applyNumberFormat="1" applyFont="1" applyBorder="1" applyAlignment="1">
      <alignment horizontal="center" vertical="center"/>
    </xf>
    <xf numFmtId="1" fontId="3" fillId="0" borderId="1" xfId="0" applyNumberFormat="1" applyFont="1" applyBorder="1" applyAlignment="1">
      <alignment horizontal="center" vertical="center"/>
    </xf>
    <xf numFmtId="1" fontId="3" fillId="0" borderId="14" xfId="0" applyNumberFormat="1" applyFont="1" applyBorder="1" applyAlignment="1">
      <alignment horizontal="center" vertical="center"/>
    </xf>
    <xf numFmtId="0" fontId="7" fillId="0" borderId="0" xfId="0" applyFont="1">
      <alignment vertical="center"/>
    </xf>
    <xf numFmtId="0" fontId="7" fillId="0" borderId="0" xfId="0" applyFont="1" applyAlignment="1">
      <alignment vertical="center" wrapText="1"/>
    </xf>
    <xf numFmtId="0" fontId="13" fillId="0" borderId="1" xfId="0" applyFont="1" applyBorder="1" applyAlignment="1">
      <alignment horizontal="center" vertical="center"/>
    </xf>
    <xf numFmtId="0" fontId="5" fillId="0" borderId="0" xfId="1">
      <alignment vertical="center"/>
    </xf>
    <xf numFmtId="0" fontId="6" fillId="2" borderId="1" xfId="0" applyFont="1" applyFill="1" applyBorder="1" applyAlignment="1">
      <alignment horizontal="center" vertical="center"/>
    </xf>
    <xf numFmtId="0" fontId="13" fillId="0" borderId="8" xfId="0" applyFont="1" applyBorder="1" applyAlignment="1">
      <alignment horizontal="center" vertical="center"/>
    </xf>
    <xf numFmtId="0" fontId="6" fillId="2" borderId="10"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3" xfId="0" applyFont="1" applyBorder="1" applyAlignment="1">
      <alignment horizontal="center" vertical="center"/>
    </xf>
    <xf numFmtId="0" fontId="14" fillId="0" borderId="21" xfId="0" applyFont="1" applyBorder="1" applyAlignment="1">
      <alignment horizontal="center" vertical="center"/>
    </xf>
    <xf numFmtId="0" fontId="19" fillId="0" borderId="0" xfId="0" applyFont="1">
      <alignment vertical="center"/>
    </xf>
    <xf numFmtId="0" fontId="4" fillId="3" borderId="15"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44" xfId="0" applyFont="1" applyFill="1" applyBorder="1" applyAlignment="1">
      <alignment horizontal="center" vertical="center"/>
    </xf>
    <xf numFmtId="0" fontId="4" fillId="3" borderId="28"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7" xfId="0" applyFont="1" applyFill="1" applyBorder="1" applyAlignment="1">
      <alignment horizontal="center" vertical="center"/>
    </xf>
    <xf numFmtId="0" fontId="4" fillId="3" borderId="40"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20" xfId="0" applyFont="1" applyFill="1" applyBorder="1" applyAlignment="1">
      <alignment horizontal="center" vertical="center"/>
    </xf>
    <xf numFmtId="0" fontId="3" fillId="0" borderId="0" xfId="0" applyFont="1" applyAlignment="1">
      <alignment horizontal="center" vertical="center"/>
    </xf>
    <xf numFmtId="0" fontId="23" fillId="0" borderId="0" xfId="0" applyFont="1" applyAlignment="1" applyProtection="1">
      <alignment horizontal="center" vertical="center"/>
      <protection locked="0"/>
    </xf>
    <xf numFmtId="0" fontId="24" fillId="0" borderId="0" xfId="0" applyFont="1" applyAlignment="1" applyProtection="1">
      <alignment horizontal="center" vertical="center"/>
      <protection locked="0"/>
    </xf>
    <xf numFmtId="182" fontId="24" fillId="0" borderId="0" xfId="0" applyNumberFormat="1" applyFont="1" applyAlignment="1" applyProtection="1">
      <alignment horizontal="center" vertical="center"/>
      <protection locked="0"/>
    </xf>
    <xf numFmtId="179" fontId="24" fillId="0" borderId="0" xfId="0" applyNumberFormat="1" applyFont="1" applyAlignment="1" applyProtection="1">
      <alignment horizontal="center" vertical="center"/>
      <protection locked="0"/>
    </xf>
    <xf numFmtId="0" fontId="24" fillId="0" borderId="0" xfId="0" applyFont="1" applyProtection="1">
      <alignment vertical="center"/>
      <protection locked="0"/>
    </xf>
    <xf numFmtId="0" fontId="23" fillId="0" borderId="0" xfId="0" applyFont="1" applyAlignment="1" applyProtection="1">
      <alignment horizontal="center" vertical="center"/>
    </xf>
    <xf numFmtId="0" fontId="24" fillId="0" borderId="0" xfId="0" applyFont="1" applyAlignment="1" applyProtection="1">
      <alignment horizontal="center" vertical="center"/>
    </xf>
    <xf numFmtId="182" fontId="24" fillId="0" borderId="0" xfId="0" applyNumberFormat="1" applyFont="1" applyAlignment="1" applyProtection="1">
      <alignment horizontal="center" vertical="center"/>
    </xf>
    <xf numFmtId="179" fontId="24" fillId="0" borderId="0" xfId="0" applyNumberFormat="1" applyFont="1" applyAlignment="1" applyProtection="1">
      <alignment horizontal="center" vertical="center"/>
    </xf>
    <xf numFmtId="0" fontId="23" fillId="3" borderId="33" xfId="0" applyFont="1" applyFill="1" applyBorder="1" applyAlignment="1" applyProtection="1">
      <alignment horizontal="center" vertical="center"/>
    </xf>
    <xf numFmtId="0" fontId="23" fillId="3" borderId="35" xfId="0" applyFont="1" applyFill="1" applyBorder="1" applyAlignment="1" applyProtection="1">
      <alignment horizontal="center" vertical="center"/>
    </xf>
    <xf numFmtId="0" fontId="23" fillId="3" borderId="1" xfId="0" applyFont="1" applyFill="1" applyBorder="1" applyAlignment="1" applyProtection="1">
      <alignment horizontal="center" vertical="center" wrapText="1"/>
    </xf>
    <xf numFmtId="0" fontId="23" fillId="3" borderId="68" xfId="0" applyFont="1" applyFill="1" applyBorder="1" applyAlignment="1" applyProtection="1">
      <alignment horizontal="center" vertical="center"/>
    </xf>
    <xf numFmtId="0" fontId="23" fillId="3" borderId="34" xfId="0" applyFont="1" applyFill="1" applyBorder="1" applyAlignment="1" applyProtection="1">
      <alignment horizontal="center" vertical="center"/>
    </xf>
    <xf numFmtId="0" fontId="23" fillId="3" borderId="69" xfId="0" applyFont="1" applyFill="1" applyBorder="1" applyAlignment="1" applyProtection="1">
      <alignment horizontal="center" vertical="center"/>
    </xf>
    <xf numFmtId="0" fontId="23" fillId="3" borderId="35" xfId="0" applyFont="1" applyFill="1" applyBorder="1" applyAlignment="1" applyProtection="1">
      <alignment horizontal="center" vertical="center" wrapText="1"/>
    </xf>
    <xf numFmtId="0" fontId="23" fillId="3" borderId="46" xfId="0" applyFont="1" applyFill="1" applyBorder="1" applyAlignment="1" applyProtection="1">
      <alignment horizontal="center" vertical="center"/>
    </xf>
    <xf numFmtId="0" fontId="23" fillId="3" borderId="33" xfId="0" applyFont="1" applyFill="1" applyBorder="1" applyAlignment="1" applyProtection="1">
      <alignment horizontal="center" vertical="center" wrapText="1"/>
    </xf>
    <xf numFmtId="0" fontId="23" fillId="3" borderId="34" xfId="0" applyFont="1" applyFill="1" applyBorder="1" applyAlignment="1" applyProtection="1">
      <alignment horizontal="center" vertical="center" wrapText="1"/>
    </xf>
    <xf numFmtId="0" fontId="23" fillId="3" borderId="46" xfId="0" applyFont="1" applyFill="1" applyBorder="1" applyAlignment="1" applyProtection="1">
      <alignment horizontal="center" vertical="center" wrapText="1"/>
    </xf>
    <xf numFmtId="0" fontId="23" fillId="3" borderId="140" xfId="0" applyFont="1" applyFill="1" applyBorder="1" applyAlignment="1" applyProtection="1">
      <alignment horizontal="center" vertical="center" wrapText="1"/>
    </xf>
    <xf numFmtId="0" fontId="23" fillId="3" borderId="69"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wrapText="1"/>
    </xf>
    <xf numFmtId="0" fontId="23" fillId="3" borderId="11" xfId="0" applyFont="1" applyFill="1" applyBorder="1" applyAlignment="1" applyProtection="1">
      <alignment horizontal="center" vertical="center" wrapText="1"/>
    </xf>
    <xf numFmtId="0" fontId="23" fillId="3" borderId="71" xfId="0" applyFont="1" applyFill="1" applyBorder="1" applyAlignment="1" applyProtection="1">
      <alignment horizontal="center" vertical="center"/>
    </xf>
    <xf numFmtId="0" fontId="23" fillId="3" borderId="29" xfId="0" applyFont="1" applyFill="1" applyBorder="1" applyAlignment="1" applyProtection="1">
      <alignment horizontal="center" vertical="center"/>
    </xf>
    <xf numFmtId="0" fontId="23" fillId="3" borderId="44" xfId="0" applyFont="1" applyFill="1" applyBorder="1" applyAlignment="1" applyProtection="1">
      <alignment horizontal="center" vertical="center"/>
    </xf>
    <xf numFmtId="0" fontId="23" fillId="3" borderId="141" xfId="0" applyFont="1" applyFill="1" applyBorder="1" applyAlignment="1" applyProtection="1">
      <alignment horizontal="center" vertical="center"/>
    </xf>
    <xf numFmtId="0" fontId="23" fillId="3" borderId="27" xfId="0" applyFont="1" applyFill="1" applyBorder="1" applyAlignment="1" applyProtection="1">
      <alignment horizontal="center" vertical="center"/>
    </xf>
    <xf numFmtId="0" fontId="23" fillId="3" borderId="40" xfId="0" applyFont="1" applyFill="1" applyBorder="1" applyAlignment="1" applyProtection="1">
      <alignment horizontal="center" vertical="center"/>
    </xf>
    <xf numFmtId="0" fontId="24" fillId="0" borderId="124" xfId="0" applyFont="1" applyBorder="1" applyAlignment="1" applyProtection="1">
      <alignment horizontal="center" vertical="center"/>
    </xf>
    <xf numFmtId="0" fontId="24" fillId="0" borderId="83" xfId="0" applyFont="1" applyBorder="1" applyAlignment="1" applyProtection="1">
      <alignment horizontal="center" vertical="center"/>
    </xf>
    <xf numFmtId="55" fontId="24" fillId="0" borderId="84" xfId="0" applyNumberFormat="1" applyFont="1" applyBorder="1" applyAlignment="1" applyProtection="1">
      <alignment horizontal="center" vertical="center"/>
    </xf>
    <xf numFmtId="182" fontId="24" fillId="0" borderId="82" xfId="0" applyNumberFormat="1" applyFont="1" applyBorder="1" applyAlignment="1" applyProtection="1">
      <alignment horizontal="center" vertical="center"/>
    </xf>
    <xf numFmtId="0" fontId="24" fillId="0" borderId="85" xfId="0" applyFont="1" applyBorder="1" applyAlignment="1" applyProtection="1">
      <alignment horizontal="center" vertical="center"/>
    </xf>
    <xf numFmtId="0" fontId="24" fillId="0" borderId="86" xfId="0" applyFont="1" applyBorder="1" applyAlignment="1" applyProtection="1">
      <alignment horizontal="center" vertical="center"/>
    </xf>
    <xf numFmtId="0" fontId="24" fillId="0" borderId="127" xfId="0" quotePrefix="1" applyFont="1" applyBorder="1" applyAlignment="1" applyProtection="1">
      <alignment horizontal="center" vertical="center"/>
    </xf>
    <xf numFmtId="180" fontId="24" fillId="0" borderId="82" xfId="0" applyNumberFormat="1" applyFont="1" applyBorder="1" applyAlignment="1" applyProtection="1">
      <alignment horizontal="center" vertical="center"/>
    </xf>
    <xf numFmtId="181" fontId="24" fillId="0" borderId="83" xfId="0" applyNumberFormat="1" applyFont="1" applyBorder="1" applyAlignment="1" applyProtection="1">
      <alignment horizontal="center" vertical="center"/>
    </xf>
    <xf numFmtId="179" fontId="24" fillId="0" borderId="87" xfId="0" applyNumberFormat="1" applyFont="1" applyBorder="1" applyAlignment="1" applyProtection="1">
      <alignment horizontal="center" vertical="center"/>
    </xf>
    <xf numFmtId="180" fontId="24" fillId="0" borderId="88" xfId="0" applyNumberFormat="1" applyFont="1" applyBorder="1" applyAlignment="1" applyProtection="1">
      <alignment horizontal="center" vertical="center"/>
    </xf>
    <xf numFmtId="179" fontId="24" fillId="0" borderId="89" xfId="0" applyNumberFormat="1" applyFont="1" applyBorder="1" applyAlignment="1" applyProtection="1">
      <alignment horizontal="center" vertical="center"/>
    </xf>
    <xf numFmtId="179" fontId="24" fillId="0" borderId="88" xfId="0" applyNumberFormat="1" applyFont="1" applyBorder="1" applyAlignment="1" applyProtection="1">
      <alignment horizontal="center" vertical="center"/>
    </xf>
    <xf numFmtId="179" fontId="24" fillId="0" borderId="86" xfId="0" applyNumberFormat="1" applyFont="1" applyBorder="1" applyAlignment="1" applyProtection="1">
      <alignment horizontal="center" vertical="center"/>
    </xf>
    <xf numFmtId="179" fontId="24" fillId="0" borderId="90" xfId="0" applyNumberFormat="1" applyFont="1" applyBorder="1" applyAlignment="1" applyProtection="1">
      <alignment horizontal="center" vertical="center"/>
    </xf>
    <xf numFmtId="180" fontId="24" fillId="0" borderId="85" xfId="0" applyNumberFormat="1" applyFont="1" applyBorder="1" applyAlignment="1" applyProtection="1">
      <alignment horizontal="center" vertical="center"/>
    </xf>
    <xf numFmtId="180" fontId="24" fillId="0" borderId="86" xfId="0" applyNumberFormat="1" applyFont="1" applyBorder="1" applyAlignment="1" applyProtection="1">
      <alignment horizontal="center" vertical="center"/>
    </xf>
    <xf numFmtId="181" fontId="24" fillId="0" borderId="90" xfId="0" applyNumberFormat="1" applyFont="1" applyBorder="1" applyAlignment="1" applyProtection="1">
      <alignment horizontal="center" vertical="center"/>
    </xf>
    <xf numFmtId="180" fontId="24" fillId="0" borderId="142" xfId="0" applyNumberFormat="1" applyFont="1" applyBorder="1" applyAlignment="1" applyProtection="1">
      <alignment horizontal="center" vertical="center"/>
    </xf>
    <xf numFmtId="180" fontId="24" fillId="0" borderId="89" xfId="0" applyNumberFormat="1" applyFont="1" applyBorder="1" applyAlignment="1" applyProtection="1">
      <alignment horizontal="center" vertical="center"/>
    </xf>
    <xf numFmtId="0" fontId="24" fillId="0" borderId="122" xfId="0" applyFont="1" applyBorder="1" applyAlignment="1" applyProtection="1">
      <alignment horizontal="center" vertical="center"/>
    </xf>
    <xf numFmtId="0" fontId="24" fillId="0" borderId="52" xfId="0" applyFont="1" applyBorder="1" applyAlignment="1" applyProtection="1">
      <alignment horizontal="center" vertical="center"/>
    </xf>
    <xf numFmtId="55" fontId="24" fillId="0" borderId="105" xfId="0" applyNumberFormat="1" applyFont="1" applyBorder="1" applyAlignment="1" applyProtection="1">
      <alignment horizontal="center" vertical="center"/>
    </xf>
    <xf numFmtId="182" fontId="24" fillId="0" borderId="51" xfId="0" applyNumberFormat="1" applyFont="1" applyBorder="1" applyAlignment="1" applyProtection="1">
      <alignment horizontal="center" vertical="center"/>
    </xf>
    <xf numFmtId="0" fontId="24" fillId="0" borderId="106" xfId="0" applyFont="1" applyBorder="1" applyAlignment="1" applyProtection="1">
      <alignment horizontal="center" vertical="center"/>
    </xf>
    <xf numFmtId="0" fontId="24" fillId="0" borderId="107" xfId="0" applyFont="1" applyBorder="1" applyAlignment="1" applyProtection="1">
      <alignment horizontal="center" vertical="center"/>
    </xf>
    <xf numFmtId="0" fontId="24" fillId="0" borderId="128" xfId="0" applyFont="1" applyBorder="1" applyAlignment="1" applyProtection="1">
      <alignment horizontal="center" vertical="center"/>
    </xf>
    <xf numFmtId="180" fontId="24" fillId="0" borderId="51" xfId="0" applyNumberFormat="1" applyFont="1" applyBorder="1" applyAlignment="1" applyProtection="1">
      <alignment horizontal="center" vertical="center"/>
    </xf>
    <xf numFmtId="181" fontId="24" fillId="0" borderId="52" xfId="0" applyNumberFormat="1" applyFont="1" applyBorder="1" applyAlignment="1" applyProtection="1">
      <alignment horizontal="center" vertical="center"/>
    </xf>
    <xf numFmtId="179" fontId="24" fillId="0" borderId="108" xfId="0" applyNumberFormat="1" applyFont="1" applyBorder="1" applyAlignment="1" applyProtection="1">
      <alignment horizontal="center" vertical="center"/>
    </xf>
    <xf numFmtId="180" fontId="24" fillId="0" borderId="109" xfId="0" applyNumberFormat="1" applyFont="1" applyBorder="1" applyAlignment="1" applyProtection="1">
      <alignment horizontal="center" vertical="center"/>
    </xf>
    <xf numFmtId="179" fontId="24" fillId="0" borderId="110" xfId="0" applyNumberFormat="1" applyFont="1" applyBorder="1" applyAlignment="1" applyProtection="1">
      <alignment horizontal="center" vertical="center"/>
    </xf>
    <xf numFmtId="179" fontId="24" fillId="0" borderId="109" xfId="0" applyNumberFormat="1" applyFont="1" applyBorder="1" applyAlignment="1" applyProtection="1">
      <alignment horizontal="center" vertical="center"/>
    </xf>
    <xf numFmtId="179" fontId="24" fillId="0" borderId="107" xfId="0" applyNumberFormat="1" applyFont="1" applyBorder="1" applyAlignment="1" applyProtection="1">
      <alignment horizontal="center" vertical="center"/>
    </xf>
    <xf numFmtId="179" fontId="24" fillId="0" borderId="111" xfId="0" applyNumberFormat="1" applyFont="1" applyBorder="1" applyAlignment="1" applyProtection="1">
      <alignment horizontal="center" vertical="center"/>
    </xf>
    <xf numFmtId="180" fontId="24" fillId="0" borderId="106" xfId="0" applyNumberFormat="1" applyFont="1" applyBorder="1" applyAlignment="1" applyProtection="1">
      <alignment horizontal="center" vertical="center"/>
    </xf>
    <xf numFmtId="180" fontId="24" fillId="0" borderId="107" xfId="0" applyNumberFormat="1" applyFont="1" applyBorder="1" applyAlignment="1" applyProtection="1">
      <alignment horizontal="center" vertical="center"/>
    </xf>
    <xf numFmtId="181" fontId="24" fillId="0" borderId="111" xfId="0" applyNumberFormat="1" applyFont="1" applyBorder="1" applyAlignment="1" applyProtection="1">
      <alignment horizontal="center" vertical="center"/>
    </xf>
    <xf numFmtId="180" fontId="24" fillId="0" borderId="143" xfId="0" applyNumberFormat="1" applyFont="1" applyBorder="1" applyAlignment="1" applyProtection="1">
      <alignment horizontal="center" vertical="center"/>
    </xf>
    <xf numFmtId="180" fontId="24" fillId="0" borderId="110" xfId="0" applyNumberFormat="1" applyFont="1" applyBorder="1" applyAlignment="1" applyProtection="1">
      <alignment horizontal="center" vertical="center"/>
    </xf>
    <xf numFmtId="0" fontId="24" fillId="0" borderId="125" xfId="0" applyFont="1" applyBorder="1" applyAlignment="1" applyProtection="1">
      <alignment horizontal="center" vertical="center"/>
    </xf>
    <xf numFmtId="0" fontId="24" fillId="0" borderId="55" xfId="0" applyFont="1" applyBorder="1" applyAlignment="1" applyProtection="1">
      <alignment horizontal="center" vertical="center"/>
    </xf>
    <xf numFmtId="55" fontId="24" fillId="0" borderId="91" xfId="0" applyNumberFormat="1" applyFont="1" applyBorder="1" applyAlignment="1" applyProtection="1">
      <alignment horizontal="center" vertical="center"/>
    </xf>
    <xf numFmtId="182" fontId="24" fillId="0" borderId="54" xfId="0" applyNumberFormat="1" applyFont="1" applyBorder="1" applyAlignment="1" applyProtection="1">
      <alignment horizontal="center" vertical="center"/>
    </xf>
    <xf numFmtId="0" fontId="24" fillId="0" borderId="92" xfId="0" applyFont="1" applyBorder="1" applyAlignment="1" applyProtection="1">
      <alignment horizontal="center" vertical="center"/>
    </xf>
    <xf numFmtId="0" fontId="24" fillId="0" borderId="93" xfId="0" applyFont="1" applyBorder="1" applyAlignment="1" applyProtection="1">
      <alignment horizontal="center" vertical="center"/>
    </xf>
    <xf numFmtId="0" fontId="24" fillId="0" borderId="129" xfId="0" applyFont="1" applyBorder="1" applyAlignment="1" applyProtection="1">
      <alignment horizontal="center" vertical="center"/>
    </xf>
    <xf numFmtId="180" fontId="24" fillId="0" borderId="54" xfId="0" applyNumberFormat="1" applyFont="1" applyBorder="1" applyAlignment="1" applyProtection="1">
      <alignment horizontal="center" vertical="center"/>
    </xf>
    <xf numFmtId="181" fontId="24" fillId="0" borderId="55" xfId="0" applyNumberFormat="1" applyFont="1" applyBorder="1" applyAlignment="1" applyProtection="1">
      <alignment horizontal="center" vertical="center"/>
    </xf>
    <xf numFmtId="179" fontId="24" fillId="0" borderId="94" xfId="0" applyNumberFormat="1" applyFont="1" applyBorder="1" applyAlignment="1" applyProtection="1">
      <alignment horizontal="center" vertical="center"/>
    </xf>
    <xf numFmtId="180" fontId="24" fillId="0" borderId="95" xfId="0" applyNumberFormat="1" applyFont="1" applyBorder="1" applyAlignment="1" applyProtection="1">
      <alignment horizontal="center" vertical="center"/>
    </xf>
    <xf numFmtId="179" fontId="24" fillId="0" borderId="96" xfId="0" applyNumberFormat="1" applyFont="1" applyBorder="1" applyAlignment="1" applyProtection="1">
      <alignment horizontal="center" vertical="center"/>
    </xf>
    <xf numFmtId="179" fontId="24" fillId="0" borderId="95" xfId="0" applyNumberFormat="1" applyFont="1" applyBorder="1" applyAlignment="1" applyProtection="1">
      <alignment horizontal="center" vertical="center"/>
    </xf>
    <xf numFmtId="179" fontId="24" fillId="0" borderId="93" xfId="0" applyNumberFormat="1" applyFont="1" applyBorder="1" applyAlignment="1" applyProtection="1">
      <alignment horizontal="center" vertical="center"/>
    </xf>
    <xf numFmtId="179" fontId="24" fillId="0" borderId="97" xfId="0" applyNumberFormat="1" applyFont="1" applyBorder="1" applyAlignment="1" applyProtection="1">
      <alignment horizontal="center" vertical="center"/>
    </xf>
    <xf numFmtId="180" fontId="24" fillId="0" borderId="92" xfId="0" applyNumberFormat="1" applyFont="1" applyBorder="1" applyAlignment="1" applyProtection="1">
      <alignment horizontal="center" vertical="center"/>
    </xf>
    <xf numFmtId="180" fontId="24" fillId="0" borderId="93" xfId="0" applyNumberFormat="1" applyFont="1" applyBorder="1" applyAlignment="1" applyProtection="1">
      <alignment horizontal="center" vertical="center"/>
    </xf>
    <xf numFmtId="181" fontId="24" fillId="0" borderId="97" xfId="0" applyNumberFormat="1" applyFont="1" applyBorder="1" applyAlignment="1" applyProtection="1">
      <alignment horizontal="center" vertical="center"/>
    </xf>
    <xf numFmtId="180" fontId="24" fillId="0" borderId="144" xfId="0" applyNumberFormat="1" applyFont="1" applyBorder="1" applyAlignment="1" applyProtection="1">
      <alignment horizontal="center" vertical="center"/>
    </xf>
    <xf numFmtId="180" fontId="24" fillId="0" borderId="96" xfId="0" applyNumberFormat="1" applyFont="1" applyBorder="1" applyAlignment="1" applyProtection="1">
      <alignment horizontal="center" vertical="center"/>
    </xf>
    <xf numFmtId="0" fontId="24" fillId="0" borderId="121" xfId="0" applyFont="1" applyFill="1" applyBorder="1" applyAlignment="1" applyProtection="1">
      <alignment horizontal="center" vertical="center" wrapText="1"/>
    </xf>
    <xf numFmtId="0" fontId="24" fillId="0" borderId="49" xfId="0" applyFont="1" applyBorder="1" applyAlignment="1" applyProtection="1">
      <alignment horizontal="center" vertical="center"/>
    </xf>
    <xf numFmtId="55" fontId="24" fillId="0" borderId="98" xfId="0" applyNumberFormat="1" applyFont="1" applyBorder="1" applyAlignment="1" applyProtection="1">
      <alignment horizontal="center" vertical="center"/>
    </xf>
    <xf numFmtId="182" fontId="24" fillId="0" borderId="48" xfId="0" applyNumberFormat="1" applyFont="1" applyBorder="1" applyAlignment="1" applyProtection="1">
      <alignment horizontal="center" vertical="center"/>
    </xf>
    <xf numFmtId="0" fontId="24" fillId="0" borderId="121" xfId="0" applyFont="1" applyBorder="1" applyAlignment="1" applyProtection="1">
      <alignment horizontal="center" vertical="center"/>
    </xf>
    <xf numFmtId="0" fontId="24" fillId="0" borderId="99" xfId="0" applyFont="1" applyBorder="1" applyAlignment="1" applyProtection="1">
      <alignment horizontal="center" vertical="center"/>
    </xf>
    <xf numFmtId="0" fontId="24" fillId="0" borderId="100" xfId="0" applyFont="1" applyBorder="1" applyAlignment="1" applyProtection="1">
      <alignment horizontal="center" vertical="center"/>
    </xf>
    <xf numFmtId="0" fontId="24" fillId="0" borderId="130" xfId="0" quotePrefix="1" applyFont="1" applyBorder="1" applyAlignment="1" applyProtection="1">
      <alignment horizontal="center" vertical="center"/>
    </xf>
    <xf numFmtId="180" fontId="24" fillId="0" borderId="48" xfId="0" applyNumberFormat="1" applyFont="1" applyBorder="1" applyAlignment="1" applyProtection="1">
      <alignment horizontal="center" vertical="center"/>
    </xf>
    <xf numFmtId="181" fontId="24" fillId="0" borderId="49" xfId="0" applyNumberFormat="1" applyFont="1" applyBorder="1" applyAlignment="1" applyProtection="1">
      <alignment horizontal="center" vertical="center"/>
    </xf>
    <xf numFmtId="179" fontId="24" fillId="0" borderId="101" xfId="0" applyNumberFormat="1" applyFont="1" applyBorder="1" applyAlignment="1" applyProtection="1">
      <alignment horizontal="center" vertical="center"/>
    </xf>
    <xf numFmtId="180" fontId="24" fillId="0" borderId="102" xfId="0" applyNumberFormat="1" applyFont="1" applyBorder="1" applyAlignment="1" applyProtection="1">
      <alignment horizontal="center" vertical="center"/>
    </xf>
    <xf numFmtId="179" fontId="24" fillId="0" borderId="103" xfId="0" applyNumberFormat="1" applyFont="1" applyBorder="1" applyAlignment="1" applyProtection="1">
      <alignment horizontal="center" vertical="center"/>
    </xf>
    <xf numFmtId="179" fontId="24" fillId="0" borderId="102" xfId="0" applyNumberFormat="1" applyFont="1" applyBorder="1" applyAlignment="1" applyProtection="1">
      <alignment horizontal="center" vertical="center"/>
    </xf>
    <xf numFmtId="179" fontId="24" fillId="0" borderId="100" xfId="0" applyNumberFormat="1" applyFont="1" applyBorder="1" applyAlignment="1" applyProtection="1">
      <alignment horizontal="center" vertical="center"/>
    </xf>
    <xf numFmtId="179" fontId="24" fillId="0" borderId="104" xfId="0" applyNumberFormat="1" applyFont="1" applyBorder="1" applyAlignment="1" applyProtection="1">
      <alignment horizontal="center" vertical="center"/>
    </xf>
    <xf numFmtId="180" fontId="24" fillId="0" borderId="99" xfId="0" applyNumberFormat="1" applyFont="1" applyBorder="1" applyAlignment="1" applyProtection="1">
      <alignment horizontal="center" vertical="center"/>
    </xf>
    <xf numFmtId="180" fontId="24" fillId="0" borderId="100" xfId="0" applyNumberFormat="1" applyFont="1" applyBorder="1" applyAlignment="1" applyProtection="1">
      <alignment horizontal="center" vertical="center"/>
    </xf>
    <xf numFmtId="181" fontId="24" fillId="0" borderId="104" xfId="0" applyNumberFormat="1" applyFont="1" applyBorder="1" applyAlignment="1" applyProtection="1">
      <alignment horizontal="center" vertical="center"/>
    </xf>
    <xf numFmtId="180" fontId="24" fillId="0" borderId="145" xfId="0" applyNumberFormat="1" applyFont="1" applyBorder="1" applyAlignment="1" applyProtection="1">
      <alignment horizontal="center" vertical="center"/>
    </xf>
    <xf numFmtId="180" fontId="24" fillId="0" borderId="103" xfId="0" applyNumberFormat="1" applyFont="1" applyBorder="1" applyAlignment="1" applyProtection="1">
      <alignment horizontal="center" vertical="center"/>
    </xf>
    <xf numFmtId="0" fontId="24" fillId="0" borderId="122" xfId="0" applyFont="1" applyFill="1" applyBorder="1" applyAlignment="1" applyProtection="1">
      <alignment horizontal="center" vertical="center" wrapText="1"/>
    </xf>
    <xf numFmtId="0" fontId="24" fillId="0" borderId="125" xfId="0" applyFont="1" applyFill="1" applyBorder="1" applyAlignment="1" applyProtection="1">
      <alignment horizontal="center" vertical="center"/>
    </xf>
    <xf numFmtId="0" fontId="26" fillId="21" borderId="59" xfId="0" applyFont="1" applyFill="1" applyBorder="1" applyAlignment="1" applyProtection="1">
      <alignment horizontal="center" vertical="center"/>
    </xf>
    <xf numFmtId="0" fontId="23" fillId="0" borderId="80" xfId="0" applyFont="1" applyBorder="1" applyAlignment="1" applyProtection="1">
      <alignment horizontal="center" vertical="center" wrapText="1"/>
    </xf>
    <xf numFmtId="0" fontId="0" fillId="0" borderId="161" xfId="0" applyFont="1" applyFill="1" applyBorder="1" applyAlignment="1" applyProtection="1">
      <alignment horizontal="center" vertical="center" wrapText="1"/>
    </xf>
    <xf numFmtId="0" fontId="24" fillId="0" borderId="80" xfId="0" applyFont="1" applyBorder="1" applyAlignment="1" applyProtection="1">
      <alignment horizontal="center" vertical="center"/>
    </xf>
    <xf numFmtId="55" fontId="24" fillId="0" borderId="63" xfId="0" applyNumberFormat="1" applyFont="1" applyBorder="1" applyAlignment="1" applyProtection="1">
      <alignment horizontal="center" vertical="center"/>
    </xf>
    <xf numFmtId="182" fontId="24" fillId="0" borderId="59" xfId="0" applyNumberFormat="1" applyFont="1" applyBorder="1" applyAlignment="1" applyProtection="1">
      <alignment horizontal="center" vertical="center"/>
    </xf>
    <xf numFmtId="0" fontId="0" fillId="0" borderId="161" xfId="0" applyFont="1" applyBorder="1" applyAlignment="1" applyProtection="1">
      <alignment horizontal="center" vertical="center"/>
    </xf>
    <xf numFmtId="0" fontId="24" fillId="0" borderId="74" xfId="0" applyFont="1" applyBorder="1" applyAlignment="1" applyProtection="1">
      <alignment horizontal="center" vertical="center"/>
    </xf>
    <xf numFmtId="0" fontId="24" fillId="0" borderId="75" xfId="0" applyFont="1" applyBorder="1" applyAlignment="1" applyProtection="1">
      <alignment horizontal="center" vertical="center"/>
    </xf>
    <xf numFmtId="0" fontId="24" fillId="0" borderId="200" xfId="0" applyFont="1" applyBorder="1" applyAlignment="1" applyProtection="1">
      <alignment horizontal="center" vertical="center"/>
    </xf>
    <xf numFmtId="180" fontId="24" fillId="0" borderId="59" xfId="0" applyNumberFormat="1" applyFont="1" applyBorder="1" applyAlignment="1" applyProtection="1">
      <alignment horizontal="center" vertical="center"/>
    </xf>
    <xf numFmtId="181" fontId="24" fillId="0" borderId="80" xfId="0" applyNumberFormat="1" applyFont="1" applyBorder="1" applyAlignment="1" applyProtection="1">
      <alignment horizontal="center" vertical="center"/>
    </xf>
    <xf numFmtId="179" fontId="24" fillId="0" borderId="162" xfId="0" applyNumberFormat="1" applyFont="1" applyBorder="1" applyAlignment="1" applyProtection="1">
      <alignment horizontal="center" vertical="center"/>
    </xf>
    <xf numFmtId="180" fontId="24" fillId="0" borderId="163" xfId="0" applyNumberFormat="1" applyFont="1" applyBorder="1" applyAlignment="1" applyProtection="1">
      <alignment horizontal="center" vertical="center"/>
    </xf>
    <xf numFmtId="179" fontId="24" fillId="0" borderId="164" xfId="0" applyNumberFormat="1" applyFont="1" applyBorder="1" applyAlignment="1" applyProtection="1">
      <alignment horizontal="center" vertical="center"/>
    </xf>
    <xf numFmtId="179" fontId="24" fillId="0" borderId="163" xfId="0" applyNumberFormat="1" applyFont="1" applyBorder="1" applyAlignment="1" applyProtection="1">
      <alignment horizontal="center" vertical="center"/>
    </xf>
    <xf numFmtId="179" fontId="24" fillId="0" borderId="75" xfId="0" applyNumberFormat="1" applyFont="1" applyBorder="1" applyAlignment="1" applyProtection="1">
      <alignment horizontal="center" vertical="center"/>
    </xf>
    <xf numFmtId="179" fontId="24" fillId="0" borderId="201" xfId="0" applyNumberFormat="1" applyFont="1" applyBorder="1" applyAlignment="1" applyProtection="1">
      <alignment horizontal="center" vertical="center"/>
    </xf>
    <xf numFmtId="180" fontId="24" fillId="0" borderId="74" xfId="0" applyNumberFormat="1" applyFont="1" applyBorder="1" applyAlignment="1" applyProtection="1">
      <alignment horizontal="center" vertical="center"/>
    </xf>
    <xf numFmtId="180" fontId="24" fillId="0" borderId="75" xfId="0" applyNumberFormat="1" applyFont="1" applyBorder="1" applyAlignment="1" applyProtection="1">
      <alignment horizontal="center" vertical="center"/>
    </xf>
    <xf numFmtId="181" fontId="24" fillId="0" borderId="201" xfId="0" applyNumberFormat="1" applyFont="1" applyBorder="1" applyAlignment="1" applyProtection="1">
      <alignment horizontal="center" vertical="center"/>
    </xf>
    <xf numFmtId="180" fontId="24" fillId="0" borderId="202" xfId="0" applyNumberFormat="1" applyFont="1" applyBorder="1" applyAlignment="1" applyProtection="1">
      <alignment horizontal="center" vertical="center"/>
    </xf>
    <xf numFmtId="180" fontId="24" fillId="0" borderId="164" xfId="0" applyNumberFormat="1" applyFont="1" applyBorder="1" applyAlignment="1" applyProtection="1">
      <alignment horizontal="center" vertical="center"/>
    </xf>
    <xf numFmtId="0" fontId="0" fillId="0" borderId="176" xfId="0" applyFont="1" applyFill="1" applyBorder="1" applyAlignment="1" applyProtection="1">
      <alignment horizontal="center" vertical="center" wrapText="1"/>
    </xf>
    <xf numFmtId="0" fontId="0" fillId="0" borderId="199" xfId="0" applyBorder="1" applyProtection="1">
      <alignment vertical="center"/>
    </xf>
    <xf numFmtId="55" fontId="24" fillId="0" borderId="176" xfId="0" applyNumberFormat="1" applyFont="1" applyBorder="1" applyAlignment="1" applyProtection="1">
      <alignment horizontal="center" vertical="center"/>
    </xf>
    <xf numFmtId="182" fontId="24" fillId="0" borderId="177" xfId="0" applyNumberFormat="1" applyFont="1" applyBorder="1" applyAlignment="1" applyProtection="1">
      <alignment horizontal="center" vertical="center"/>
    </xf>
    <xf numFmtId="0" fontId="24" fillId="0" borderId="174" xfId="0" applyFont="1" applyBorder="1" applyAlignment="1" applyProtection="1">
      <alignment horizontal="center" vertical="center"/>
    </xf>
    <xf numFmtId="0" fontId="24" fillId="0" borderId="178" xfId="0" applyFont="1" applyBorder="1" applyAlignment="1" applyProtection="1">
      <alignment horizontal="center" vertical="center"/>
    </xf>
    <xf numFmtId="0" fontId="24" fillId="0" borderId="179" xfId="0" applyFont="1" applyBorder="1" applyAlignment="1" applyProtection="1">
      <alignment horizontal="center" vertical="center"/>
    </xf>
    <xf numFmtId="0" fontId="24" fillId="0" borderId="180" xfId="0" applyFont="1" applyBorder="1" applyAlignment="1" applyProtection="1">
      <alignment horizontal="center" vertical="center"/>
    </xf>
    <xf numFmtId="180" fontId="24" fillId="0" borderId="177" xfId="0" applyNumberFormat="1" applyFont="1" applyBorder="1" applyAlignment="1" applyProtection="1">
      <alignment horizontal="center" vertical="center"/>
    </xf>
    <xf numFmtId="181" fontId="24" fillId="0" borderId="175" xfId="0" applyNumberFormat="1" applyFont="1" applyBorder="1" applyAlignment="1" applyProtection="1">
      <alignment horizontal="center" vertical="center"/>
    </xf>
    <xf numFmtId="179" fontId="24" fillId="0" borderId="181" xfId="0" applyNumberFormat="1" applyFont="1" applyBorder="1" applyAlignment="1" applyProtection="1">
      <alignment horizontal="center" vertical="center"/>
    </xf>
    <xf numFmtId="180" fontId="24" fillId="0" borderId="182" xfId="0" applyNumberFormat="1" applyFont="1" applyBorder="1" applyAlignment="1" applyProtection="1">
      <alignment horizontal="center" vertical="center"/>
    </xf>
    <xf numFmtId="179" fontId="24" fillId="0" borderId="183" xfId="0" applyNumberFormat="1" applyFont="1" applyBorder="1" applyAlignment="1" applyProtection="1">
      <alignment horizontal="center" vertical="center"/>
    </xf>
    <xf numFmtId="179" fontId="24" fillId="0" borderId="182" xfId="0" applyNumberFormat="1" applyFont="1" applyBorder="1" applyAlignment="1" applyProtection="1">
      <alignment horizontal="center" vertical="center"/>
    </xf>
    <xf numFmtId="179" fontId="24" fillId="0" borderId="179" xfId="0" applyNumberFormat="1" applyFont="1" applyBorder="1" applyAlignment="1" applyProtection="1">
      <alignment horizontal="center" vertical="center"/>
    </xf>
    <xf numFmtId="179" fontId="24" fillId="0" borderId="184" xfId="0" applyNumberFormat="1" applyFont="1" applyBorder="1" applyAlignment="1" applyProtection="1">
      <alignment horizontal="center" vertical="center"/>
    </xf>
    <xf numFmtId="180" fontId="24" fillId="0" borderId="178" xfId="0" applyNumberFormat="1" applyFont="1" applyBorder="1" applyAlignment="1" applyProtection="1">
      <alignment horizontal="center" vertical="center"/>
    </xf>
    <xf numFmtId="180" fontId="24" fillId="0" borderId="179" xfId="0" applyNumberFormat="1" applyFont="1" applyBorder="1" applyAlignment="1" applyProtection="1">
      <alignment horizontal="center" vertical="center"/>
    </xf>
    <xf numFmtId="181" fontId="24" fillId="0" borderId="184" xfId="0" applyNumberFormat="1" applyFont="1" applyBorder="1" applyAlignment="1" applyProtection="1">
      <alignment horizontal="center" vertical="center"/>
    </xf>
    <xf numFmtId="180" fontId="24" fillId="0" borderId="185" xfId="0" applyNumberFormat="1" applyFont="1" applyBorder="1" applyAlignment="1" applyProtection="1">
      <alignment horizontal="center" vertical="center"/>
    </xf>
    <xf numFmtId="180" fontId="24" fillId="0" borderId="183" xfId="0" applyNumberFormat="1" applyFont="1" applyBorder="1" applyAlignment="1" applyProtection="1">
      <alignment horizontal="center" vertical="center"/>
    </xf>
    <xf numFmtId="0" fontId="0" fillId="0" borderId="105" xfId="0" applyFont="1" applyFill="1" applyBorder="1" applyAlignment="1" applyProtection="1">
      <alignment horizontal="center" vertical="center"/>
    </xf>
    <xf numFmtId="0" fontId="24" fillId="0" borderId="105" xfId="0" applyFont="1" applyFill="1" applyBorder="1" applyAlignment="1" applyProtection="1">
      <alignment horizontal="center" vertical="center"/>
    </xf>
    <xf numFmtId="0" fontId="24" fillId="0" borderId="175" xfId="0" applyFont="1" applyBorder="1" applyAlignment="1" applyProtection="1">
      <alignment horizontal="center" vertical="center"/>
    </xf>
    <xf numFmtId="55" fontId="24" fillId="0" borderId="122" xfId="0" applyNumberFormat="1" applyFont="1" applyBorder="1" applyAlignment="1" applyProtection="1">
      <alignment horizontal="center" vertical="center"/>
    </xf>
    <xf numFmtId="180" fontId="24" fillId="0" borderId="128" xfId="0" applyNumberFormat="1" applyFont="1" applyBorder="1" applyAlignment="1" applyProtection="1">
      <alignment horizontal="center" vertical="center"/>
    </xf>
    <xf numFmtId="179" fontId="24" fillId="0" borderId="106" xfId="0" applyNumberFormat="1" applyFont="1" applyBorder="1" applyAlignment="1" applyProtection="1">
      <alignment horizontal="center" vertical="center"/>
    </xf>
    <xf numFmtId="55" fontId="24" fillId="0" borderId="125" xfId="0" applyNumberFormat="1" applyFont="1" applyBorder="1" applyAlignment="1" applyProtection="1">
      <alignment horizontal="center" vertical="center"/>
    </xf>
    <xf numFmtId="180" fontId="24" fillId="0" borderId="129" xfId="0" applyNumberFormat="1" applyFont="1" applyBorder="1" applyAlignment="1" applyProtection="1">
      <alignment horizontal="center" vertical="center"/>
    </xf>
    <xf numFmtId="179" fontId="24" fillId="0" borderId="92" xfId="0" applyNumberFormat="1" applyFont="1" applyBorder="1" applyAlignment="1" applyProtection="1">
      <alignment horizontal="center" vertical="center"/>
    </xf>
    <xf numFmtId="0" fontId="24" fillId="0" borderId="98" xfId="0" applyFont="1" applyBorder="1" applyAlignment="1" applyProtection="1">
      <alignment horizontal="center" vertical="center"/>
    </xf>
    <xf numFmtId="55" fontId="24" fillId="0" borderId="121" xfId="0" applyNumberFormat="1" applyFont="1" applyBorder="1" applyAlignment="1" applyProtection="1">
      <alignment horizontal="center" vertical="center"/>
    </xf>
    <xf numFmtId="180" fontId="24" fillId="0" borderId="130" xfId="0" applyNumberFormat="1" applyFont="1" applyBorder="1" applyAlignment="1" applyProtection="1">
      <alignment horizontal="center" vertical="center"/>
    </xf>
    <xf numFmtId="179" fontId="24" fillId="0" borderId="99" xfId="0" applyNumberFormat="1" applyFont="1" applyBorder="1" applyAlignment="1" applyProtection="1">
      <alignment horizontal="center" vertical="center"/>
    </xf>
    <xf numFmtId="179" fontId="24" fillId="0" borderId="101" xfId="0" applyNumberFormat="1" applyFont="1" applyFill="1" applyBorder="1" applyAlignment="1" applyProtection="1">
      <alignment horizontal="center" vertical="center"/>
    </xf>
    <xf numFmtId="0" fontId="24" fillId="0" borderId="165" xfId="0" applyFont="1" applyBorder="1" applyAlignment="1" applyProtection="1">
      <alignment horizontal="center" vertical="center"/>
    </xf>
    <xf numFmtId="0" fontId="24" fillId="0" borderId="78" xfId="0" applyFont="1" applyBorder="1" applyAlignment="1" applyProtection="1">
      <alignment horizontal="center" vertical="center"/>
    </xf>
    <xf numFmtId="55" fontId="24" fillId="0" borderId="62" xfId="0" applyNumberFormat="1" applyFont="1" applyBorder="1" applyAlignment="1" applyProtection="1">
      <alignment horizontal="center" vertical="center"/>
    </xf>
    <xf numFmtId="182" fontId="24" fillId="0" borderId="57" xfId="0" applyNumberFormat="1" applyFont="1" applyBorder="1" applyAlignment="1" applyProtection="1">
      <alignment horizontal="center" vertical="center"/>
    </xf>
    <xf numFmtId="55" fontId="24" fillId="0" borderId="165" xfId="0" applyNumberFormat="1" applyFont="1" applyBorder="1" applyAlignment="1" applyProtection="1">
      <alignment horizontal="center" vertical="center"/>
    </xf>
    <xf numFmtId="180" fontId="24" fillId="0" borderId="148" xfId="0" applyNumberFormat="1" applyFont="1" applyBorder="1" applyAlignment="1" applyProtection="1">
      <alignment horizontal="center" vertical="center"/>
    </xf>
    <xf numFmtId="180" fontId="24" fillId="0" borderId="159" xfId="0" applyNumberFormat="1" applyFont="1" applyBorder="1" applyAlignment="1" applyProtection="1">
      <alignment horizontal="center" vertical="center"/>
    </xf>
    <xf numFmtId="180" fontId="24" fillId="0" borderId="136" xfId="0" applyNumberFormat="1" applyFont="1" applyBorder="1" applyAlignment="1" applyProtection="1">
      <alignment horizontal="center" vertical="center"/>
    </xf>
    <xf numFmtId="179" fontId="24" fillId="0" borderId="148" xfId="0" applyNumberFormat="1" applyFont="1" applyBorder="1" applyAlignment="1" applyProtection="1">
      <alignment horizontal="center" vertical="center"/>
    </xf>
    <xf numFmtId="179" fontId="24" fillId="0" borderId="159" xfId="0" applyNumberFormat="1" applyFont="1" applyBorder="1" applyAlignment="1" applyProtection="1">
      <alignment horizontal="center" vertical="center"/>
    </xf>
    <xf numFmtId="180" fontId="24" fillId="0" borderId="57" xfId="0" applyNumberFormat="1" applyFont="1" applyBorder="1" applyAlignment="1" applyProtection="1">
      <alignment horizontal="center" vertical="center"/>
    </xf>
    <xf numFmtId="181" fontId="24" fillId="0" borderId="78" xfId="0" applyNumberFormat="1" applyFont="1" applyBorder="1" applyAlignment="1" applyProtection="1">
      <alignment horizontal="center" vertical="center"/>
    </xf>
    <xf numFmtId="179" fontId="24" fillId="0" borderId="167" xfId="0" applyNumberFormat="1" applyFont="1" applyBorder="1" applyAlignment="1" applyProtection="1">
      <alignment horizontal="center" vertical="center"/>
    </xf>
    <xf numFmtId="180" fontId="24" fillId="0" borderId="168" xfId="0" applyNumberFormat="1" applyFont="1" applyBorder="1" applyAlignment="1" applyProtection="1">
      <alignment horizontal="center" vertical="center"/>
    </xf>
    <xf numFmtId="179" fontId="24" fillId="0" borderId="149" xfId="0" applyNumberFormat="1" applyFont="1" applyBorder="1" applyAlignment="1" applyProtection="1">
      <alignment horizontal="center" vertical="center"/>
    </xf>
    <xf numFmtId="179" fontId="24" fillId="0" borderId="168" xfId="0" applyNumberFormat="1" applyFont="1" applyBorder="1" applyAlignment="1" applyProtection="1">
      <alignment horizontal="center" vertical="center"/>
    </xf>
    <xf numFmtId="179" fontId="24" fillId="0" borderId="167" xfId="0" applyNumberFormat="1" applyFont="1" applyFill="1" applyBorder="1" applyAlignment="1" applyProtection="1">
      <alignment horizontal="center" vertical="center"/>
    </xf>
    <xf numFmtId="179" fontId="24" fillId="0" borderId="169" xfId="0" applyNumberFormat="1" applyFont="1" applyBorder="1" applyAlignment="1" applyProtection="1">
      <alignment horizontal="center" vertical="center"/>
    </xf>
    <xf numFmtId="181" fontId="24" fillId="0" borderId="169" xfId="0" applyNumberFormat="1" applyFont="1" applyBorder="1" applyAlignment="1" applyProtection="1">
      <alignment horizontal="center" vertical="center"/>
    </xf>
    <xf numFmtId="180" fontId="24" fillId="0" borderId="170" xfId="0" applyNumberFormat="1" applyFont="1" applyBorder="1" applyAlignment="1" applyProtection="1">
      <alignment horizontal="center" vertical="center"/>
    </xf>
    <xf numFmtId="180" fontId="24" fillId="0" borderId="149" xfId="0" applyNumberFormat="1" applyFont="1" applyBorder="1" applyAlignment="1" applyProtection="1">
      <alignment horizontal="center" vertical="center"/>
    </xf>
    <xf numFmtId="0" fontId="0" fillId="0" borderId="98" xfId="0" applyFont="1" applyBorder="1" applyAlignment="1" applyProtection="1">
      <alignment horizontal="center" vertical="center"/>
    </xf>
    <xf numFmtId="0" fontId="24" fillId="0" borderId="130" xfId="0" applyFont="1" applyBorder="1" applyAlignment="1" applyProtection="1">
      <alignment horizontal="center" vertical="center"/>
    </xf>
    <xf numFmtId="0" fontId="24" fillId="0" borderId="122" xfId="0" applyFont="1" applyBorder="1" applyAlignment="1" applyProtection="1">
      <alignment horizontal="center" vertical="center" wrapText="1"/>
    </xf>
    <xf numFmtId="0" fontId="0" fillId="0" borderId="0" xfId="0" applyProtection="1">
      <alignment vertical="center"/>
    </xf>
    <xf numFmtId="0" fontId="0" fillId="0" borderId="98" xfId="0" applyFont="1" applyFill="1" applyBorder="1" applyAlignment="1" applyProtection="1">
      <alignment horizontal="center" vertical="center"/>
    </xf>
    <xf numFmtId="0" fontId="28" fillId="0" borderId="198" xfId="0" applyFont="1" applyFill="1" applyBorder="1" applyProtection="1">
      <alignment vertical="center"/>
    </xf>
    <xf numFmtId="55" fontId="24" fillId="0" borderId="98" xfId="0" applyNumberFormat="1" applyFont="1" applyFill="1" applyBorder="1" applyAlignment="1" applyProtection="1">
      <alignment horizontal="center" vertical="center"/>
    </xf>
    <xf numFmtId="182" fontId="24" fillId="0" borderId="48" xfId="0" applyNumberFormat="1" applyFont="1" applyFill="1" applyBorder="1" applyAlignment="1" applyProtection="1">
      <alignment horizontal="center" vertical="center"/>
    </xf>
    <xf numFmtId="0" fontId="0" fillId="0" borderId="121" xfId="0" applyFont="1" applyFill="1" applyBorder="1" applyAlignment="1" applyProtection="1">
      <alignment horizontal="center" vertical="center" wrapText="1"/>
    </xf>
    <xf numFmtId="0" fontId="24" fillId="0" borderId="99" xfId="0" applyFont="1" applyFill="1" applyBorder="1" applyAlignment="1" applyProtection="1">
      <alignment horizontal="center" vertical="center"/>
    </xf>
    <xf numFmtId="0" fontId="24" fillId="0" borderId="100" xfId="0" applyFont="1" applyFill="1" applyBorder="1" applyAlignment="1" applyProtection="1">
      <alignment horizontal="center" vertical="center"/>
    </xf>
    <xf numFmtId="0" fontId="24" fillId="0" borderId="130" xfId="0" applyFont="1" applyFill="1" applyBorder="1" applyAlignment="1" applyProtection="1">
      <alignment horizontal="center" vertical="center"/>
    </xf>
    <xf numFmtId="180" fontId="24" fillId="0" borderId="48" xfId="0" applyNumberFormat="1" applyFont="1" applyFill="1" applyBorder="1" applyAlignment="1" applyProtection="1">
      <alignment horizontal="center" vertical="center"/>
    </xf>
    <xf numFmtId="181" fontId="24" fillId="0" borderId="49" xfId="0" applyNumberFormat="1" applyFont="1" applyFill="1" applyBorder="1" applyAlignment="1" applyProtection="1">
      <alignment horizontal="center" vertical="center"/>
    </xf>
    <xf numFmtId="180" fontId="24" fillId="0" borderId="102" xfId="0" applyNumberFormat="1" applyFont="1" applyFill="1" applyBorder="1" applyAlignment="1" applyProtection="1">
      <alignment horizontal="center" vertical="center"/>
    </xf>
    <xf numFmtId="179" fontId="24" fillId="0" borderId="103" xfId="0" applyNumberFormat="1" applyFont="1" applyFill="1" applyBorder="1" applyAlignment="1" applyProtection="1">
      <alignment horizontal="center" vertical="center"/>
    </xf>
    <xf numFmtId="179" fontId="24" fillId="0" borderId="102" xfId="0" applyNumberFormat="1" applyFont="1" applyFill="1" applyBorder="1" applyAlignment="1" applyProtection="1">
      <alignment horizontal="center" vertical="center"/>
    </xf>
    <xf numFmtId="179" fontId="24" fillId="0" borderId="100" xfId="0" applyNumberFormat="1" applyFont="1" applyFill="1" applyBorder="1" applyAlignment="1" applyProtection="1">
      <alignment horizontal="center" vertical="center"/>
    </xf>
    <xf numFmtId="179" fontId="24" fillId="0" borderId="104" xfId="0" applyNumberFormat="1" applyFont="1" applyFill="1" applyBorder="1" applyAlignment="1" applyProtection="1">
      <alignment horizontal="center" vertical="center"/>
    </xf>
    <xf numFmtId="180" fontId="24" fillId="0" borderId="99" xfId="0" applyNumberFormat="1" applyFont="1" applyFill="1" applyBorder="1" applyAlignment="1" applyProtection="1">
      <alignment horizontal="center" vertical="center"/>
    </xf>
    <xf numFmtId="180" fontId="24" fillId="0" borderId="100" xfId="0" applyNumberFormat="1" applyFont="1" applyFill="1" applyBorder="1" applyAlignment="1" applyProtection="1">
      <alignment horizontal="center" vertical="center"/>
    </xf>
    <xf numFmtId="181" fontId="24" fillId="0" borderId="104" xfId="0" applyNumberFormat="1" applyFont="1" applyFill="1" applyBorder="1" applyAlignment="1" applyProtection="1">
      <alignment horizontal="center" vertical="center"/>
    </xf>
    <xf numFmtId="180" fontId="24" fillId="0" borderId="145" xfId="0" applyNumberFormat="1" applyFont="1" applyFill="1" applyBorder="1" applyAlignment="1" applyProtection="1">
      <alignment horizontal="center" vertical="center"/>
    </xf>
    <xf numFmtId="180" fontId="24" fillId="0" borderId="103" xfId="0" applyNumberFormat="1" applyFont="1" applyFill="1" applyBorder="1" applyAlignment="1" applyProtection="1">
      <alignment horizontal="center" vertical="center"/>
    </xf>
    <xf numFmtId="0" fontId="28" fillId="0" borderId="160" xfId="0" applyFont="1" applyFill="1" applyBorder="1" applyProtection="1">
      <alignment vertical="center"/>
    </xf>
    <xf numFmtId="55" fontId="24" fillId="0" borderId="105" xfId="0" applyNumberFormat="1" applyFont="1" applyFill="1" applyBorder="1" applyAlignment="1" applyProtection="1">
      <alignment horizontal="center" vertical="center"/>
    </xf>
    <xf numFmtId="182" fontId="24" fillId="0" borderId="51" xfId="0" applyNumberFormat="1" applyFont="1" applyFill="1" applyBorder="1" applyAlignment="1" applyProtection="1">
      <alignment horizontal="center" vertical="center"/>
    </xf>
    <xf numFmtId="0" fontId="0" fillId="0" borderId="122" xfId="0" applyFont="1" applyFill="1" applyBorder="1" applyAlignment="1" applyProtection="1">
      <alignment horizontal="center" vertical="center" wrapText="1"/>
    </xf>
    <xf numFmtId="0" fontId="24" fillId="0" borderId="106" xfId="0" applyFont="1" applyFill="1" applyBorder="1" applyAlignment="1" applyProtection="1">
      <alignment horizontal="center" vertical="center"/>
    </xf>
    <xf numFmtId="0" fontId="24" fillId="0" borderId="107" xfId="0" applyFont="1" applyFill="1" applyBorder="1" applyAlignment="1" applyProtection="1">
      <alignment horizontal="center" vertical="center"/>
    </xf>
    <xf numFmtId="0" fontId="24" fillId="0" borderId="128" xfId="0" applyFont="1" applyFill="1" applyBorder="1" applyAlignment="1" applyProtection="1">
      <alignment horizontal="center" vertical="center"/>
    </xf>
    <xf numFmtId="180" fontId="24" fillId="0" borderId="51" xfId="0" applyNumberFormat="1" applyFont="1" applyFill="1" applyBorder="1" applyAlignment="1" applyProtection="1">
      <alignment horizontal="center" vertical="center"/>
    </xf>
    <xf numFmtId="181" fontId="24" fillId="0" borderId="52" xfId="0" applyNumberFormat="1" applyFont="1" applyFill="1" applyBorder="1" applyAlignment="1" applyProtection="1">
      <alignment horizontal="center" vertical="center"/>
    </xf>
    <xf numFmtId="179" fontId="24" fillId="0" borderId="108" xfId="0" applyNumberFormat="1" applyFont="1" applyFill="1" applyBorder="1" applyAlignment="1" applyProtection="1">
      <alignment horizontal="center" vertical="center"/>
    </xf>
    <xf numFmtId="180" fontId="24" fillId="0" borderId="109" xfId="0" applyNumberFormat="1" applyFont="1" applyFill="1" applyBorder="1" applyAlignment="1" applyProtection="1">
      <alignment horizontal="center" vertical="center"/>
    </xf>
    <xf numFmtId="179" fontId="24" fillId="0" borderId="110" xfId="0" applyNumberFormat="1" applyFont="1" applyFill="1" applyBorder="1" applyAlignment="1" applyProtection="1">
      <alignment horizontal="center" vertical="center"/>
    </xf>
    <xf numFmtId="179" fontId="24" fillId="0" borderId="109" xfId="0" applyNumberFormat="1" applyFont="1" applyFill="1" applyBorder="1" applyAlignment="1" applyProtection="1">
      <alignment horizontal="center" vertical="center"/>
    </xf>
    <xf numFmtId="179" fontId="24" fillId="0" borderId="107" xfId="0" applyNumberFormat="1" applyFont="1" applyFill="1" applyBorder="1" applyAlignment="1" applyProtection="1">
      <alignment horizontal="center" vertical="center"/>
    </xf>
    <xf numFmtId="179" fontId="24" fillId="0" borderId="111" xfId="0" applyNumberFormat="1" applyFont="1" applyFill="1" applyBorder="1" applyAlignment="1" applyProtection="1">
      <alignment horizontal="center" vertical="center"/>
    </xf>
    <xf numFmtId="180" fontId="24" fillId="0" borderId="106" xfId="0" applyNumberFormat="1" applyFont="1" applyFill="1" applyBorder="1" applyAlignment="1" applyProtection="1">
      <alignment horizontal="center" vertical="center"/>
    </xf>
    <xf numFmtId="180" fontId="24" fillId="0" borderId="107" xfId="0" applyNumberFormat="1" applyFont="1" applyFill="1" applyBorder="1" applyAlignment="1" applyProtection="1">
      <alignment horizontal="center" vertical="center"/>
    </xf>
    <xf numFmtId="181" fontId="24" fillId="0" borderId="111" xfId="0" applyNumberFormat="1" applyFont="1" applyFill="1" applyBorder="1" applyAlignment="1" applyProtection="1">
      <alignment horizontal="center" vertical="center"/>
    </xf>
    <xf numFmtId="180" fontId="24" fillId="0" borderId="143" xfId="0" applyNumberFormat="1" applyFont="1" applyFill="1" applyBorder="1" applyAlignment="1" applyProtection="1">
      <alignment horizontal="center" vertical="center"/>
    </xf>
    <xf numFmtId="180" fontId="24" fillId="0" borderId="110" xfId="0" applyNumberFormat="1" applyFont="1" applyFill="1" applyBorder="1" applyAlignment="1" applyProtection="1">
      <alignment horizontal="center" vertical="center"/>
    </xf>
    <xf numFmtId="0" fontId="0" fillId="0" borderId="176" xfId="0" applyFont="1" applyBorder="1" applyAlignment="1" applyProtection="1">
      <alignment horizontal="center" vertical="center"/>
    </xf>
    <xf numFmtId="0" fontId="24" fillId="0" borderId="174" xfId="0" applyFont="1" applyBorder="1" applyAlignment="1" applyProtection="1">
      <alignment horizontal="center" vertical="center" wrapText="1"/>
    </xf>
    <xf numFmtId="0" fontId="0" fillId="0" borderId="105" xfId="0" applyFont="1" applyBorder="1" applyAlignment="1" applyProtection="1">
      <alignment horizontal="center" vertical="center"/>
    </xf>
    <xf numFmtId="0" fontId="24" fillId="0" borderId="105" xfId="0" applyFont="1" applyBorder="1" applyAlignment="1" applyProtection="1">
      <alignment horizontal="center" vertical="center"/>
    </xf>
    <xf numFmtId="180" fontId="24" fillId="0" borderId="108" xfId="0" applyNumberFormat="1" applyFont="1" applyBorder="1" applyAlignment="1" applyProtection="1">
      <alignment horizontal="center" vertical="center"/>
    </xf>
    <xf numFmtId="0" fontId="24" fillId="0" borderId="121" xfId="0" applyFont="1" applyBorder="1" applyAlignment="1" applyProtection="1">
      <alignment horizontal="center" vertical="center" wrapText="1"/>
    </xf>
    <xf numFmtId="0" fontId="25" fillId="17" borderId="1" xfId="0" applyFont="1" applyFill="1" applyBorder="1" applyAlignment="1" applyProtection="1">
      <alignment horizontal="center" vertical="center"/>
    </xf>
    <xf numFmtId="0" fontId="23" fillId="0" borderId="8" xfId="0" applyFont="1" applyBorder="1" applyAlignment="1" applyProtection="1">
      <alignment horizontal="center" vertical="center" wrapText="1"/>
    </xf>
    <xf numFmtId="0" fontId="24" fillId="0" borderId="13" xfId="0" applyFont="1" applyBorder="1" applyAlignment="1" applyProtection="1">
      <alignment horizontal="center" vertical="center" wrapText="1"/>
    </xf>
    <xf numFmtId="0" fontId="24" fillId="0" borderId="8" xfId="0" applyFont="1" applyBorder="1" applyAlignment="1" applyProtection="1">
      <alignment horizontal="center" vertical="center"/>
    </xf>
    <xf numFmtId="55" fontId="24" fillId="0" borderId="7" xfId="0" applyNumberFormat="1" applyFont="1" applyBorder="1" applyAlignment="1" applyProtection="1">
      <alignment horizontal="center" vertical="center"/>
    </xf>
    <xf numFmtId="182" fontId="24" fillId="0" borderId="1" xfId="0" applyNumberFormat="1" applyFont="1" applyBorder="1" applyAlignment="1" applyProtection="1">
      <alignment horizontal="center" vertical="center"/>
    </xf>
    <xf numFmtId="0" fontId="24" fillId="0" borderId="13" xfId="0" applyFont="1" applyBorder="1" applyAlignment="1" applyProtection="1">
      <alignment horizontal="center" vertical="center"/>
    </xf>
    <xf numFmtId="0" fontId="24" fillId="0" borderId="33" xfId="0" applyFont="1" applyBorder="1" applyAlignment="1" applyProtection="1">
      <alignment horizontal="center" vertical="center"/>
    </xf>
    <xf numFmtId="0" fontId="24" fillId="0" borderId="35" xfId="0" applyFont="1" applyBorder="1" applyAlignment="1" applyProtection="1">
      <alignment horizontal="center" vertical="center"/>
    </xf>
    <xf numFmtId="0" fontId="24" fillId="0" borderId="132" xfId="0" applyFont="1" applyBorder="1" applyAlignment="1" applyProtection="1">
      <alignment horizontal="center" vertical="center"/>
    </xf>
    <xf numFmtId="180" fontId="24" fillId="0" borderId="1" xfId="0" applyNumberFormat="1" applyFont="1" applyBorder="1" applyAlignment="1" applyProtection="1">
      <alignment horizontal="center" vertical="center"/>
    </xf>
    <xf numFmtId="181" fontId="24" fillId="0" borderId="8" xfId="0" applyNumberFormat="1" applyFont="1" applyBorder="1" applyAlignment="1" applyProtection="1">
      <alignment horizontal="center" vertical="center"/>
    </xf>
    <xf numFmtId="179" fontId="24" fillId="0" borderId="68" xfId="0" applyNumberFormat="1" applyFont="1" applyBorder="1" applyAlignment="1" applyProtection="1">
      <alignment horizontal="center" vertical="center"/>
    </xf>
    <xf numFmtId="180" fontId="24" fillId="0" borderId="34" xfId="0" applyNumberFormat="1" applyFont="1" applyBorder="1" applyAlignment="1" applyProtection="1">
      <alignment horizontal="center" vertical="center"/>
    </xf>
    <xf numFmtId="179" fontId="24" fillId="0" borderId="69" xfId="0" applyNumberFormat="1" applyFont="1" applyBorder="1" applyAlignment="1" applyProtection="1">
      <alignment horizontal="center" vertical="center"/>
    </xf>
    <xf numFmtId="179" fontId="24" fillId="0" borderId="34" xfId="0" applyNumberFormat="1" applyFont="1" applyBorder="1" applyAlignment="1" applyProtection="1">
      <alignment horizontal="center" vertical="center"/>
    </xf>
    <xf numFmtId="179" fontId="24" fillId="0" borderId="35" xfId="0" applyNumberFormat="1" applyFont="1" applyBorder="1" applyAlignment="1" applyProtection="1">
      <alignment horizontal="center" vertical="center"/>
    </xf>
    <xf numFmtId="179" fontId="24" fillId="0" borderId="46" xfId="0" applyNumberFormat="1" applyFont="1" applyBorder="1" applyAlignment="1" applyProtection="1">
      <alignment horizontal="center" vertical="center"/>
    </xf>
    <xf numFmtId="180" fontId="24" fillId="0" borderId="140" xfId="0" applyNumberFormat="1" applyFont="1" applyBorder="1" applyAlignment="1" applyProtection="1">
      <alignment horizontal="center" vertical="center"/>
    </xf>
    <xf numFmtId="180" fontId="24" fillId="0" borderId="33" xfId="0" applyNumberFormat="1" applyFont="1" applyBorder="1" applyAlignment="1" applyProtection="1">
      <alignment horizontal="center" vertical="center"/>
    </xf>
    <xf numFmtId="180" fontId="24" fillId="0" borderId="69" xfId="0" applyNumberFormat="1" applyFont="1" applyBorder="1" applyAlignment="1" applyProtection="1">
      <alignment horizontal="center" vertical="center"/>
    </xf>
    <xf numFmtId="0" fontId="25" fillId="18" borderId="1" xfId="0" applyFont="1" applyFill="1" applyBorder="1" applyAlignment="1" applyProtection="1">
      <alignment horizontal="center" vertical="center"/>
    </xf>
    <xf numFmtId="0" fontId="23" fillId="0" borderId="8" xfId="0" applyFont="1" applyBorder="1" applyAlignment="1" applyProtection="1">
      <alignment horizontal="center" vertical="center"/>
    </xf>
    <xf numFmtId="0" fontId="0" fillId="0" borderId="121" xfId="0" applyFont="1" applyBorder="1" applyAlignment="1" applyProtection="1">
      <alignment horizontal="center" vertical="center"/>
    </xf>
    <xf numFmtId="0" fontId="0" fillId="0" borderId="174" xfId="0" applyFont="1" applyBorder="1" applyAlignment="1" applyProtection="1">
      <alignment horizontal="center" vertical="center"/>
    </xf>
    <xf numFmtId="0" fontId="24" fillId="0" borderId="174" xfId="0" applyFont="1" applyFill="1" applyBorder="1" applyAlignment="1" applyProtection="1">
      <alignment horizontal="center" vertical="center" wrapText="1"/>
    </xf>
    <xf numFmtId="0" fontId="24" fillId="0" borderId="122" xfId="0" applyFont="1" applyFill="1" applyBorder="1" applyAlignment="1" applyProtection="1">
      <alignment horizontal="center" vertical="center"/>
    </xf>
    <xf numFmtId="179" fontId="24" fillId="0" borderId="95" xfId="0" applyNumberFormat="1" applyFont="1" applyBorder="1" applyAlignment="1" applyProtection="1">
      <alignment horizontal="center" vertical="center" wrapText="1"/>
    </xf>
    <xf numFmtId="180" fontId="24" fillId="0" borderId="95" xfId="0" applyNumberFormat="1" applyFont="1" applyBorder="1" applyAlignment="1" applyProtection="1">
      <alignment horizontal="center" vertical="center" wrapText="1"/>
    </xf>
    <xf numFmtId="0" fontId="23" fillId="0" borderId="11" xfId="0" applyFont="1" applyFill="1" applyBorder="1" applyAlignment="1" applyProtection="1">
      <alignment horizontal="center" vertical="center" wrapText="1"/>
    </xf>
    <xf numFmtId="0" fontId="24" fillId="0" borderId="14" xfId="0" applyFont="1" applyFill="1" applyBorder="1" applyAlignment="1" applyProtection="1">
      <alignment horizontal="center" vertical="center" wrapText="1"/>
    </xf>
    <xf numFmtId="0" fontId="24" fillId="0" borderId="11" xfId="0" applyFont="1" applyBorder="1" applyAlignment="1" applyProtection="1">
      <alignment horizontal="center" vertical="center"/>
    </xf>
    <xf numFmtId="55" fontId="24" fillId="0" borderId="9" xfId="0" applyNumberFormat="1" applyFont="1" applyBorder="1" applyAlignment="1" applyProtection="1">
      <alignment horizontal="center" vertical="center"/>
    </xf>
    <xf numFmtId="182" fontId="24" fillId="0" borderId="10" xfId="0" applyNumberFormat="1" applyFont="1" applyBorder="1" applyAlignment="1" applyProtection="1">
      <alignment horizontal="center" vertical="center"/>
    </xf>
    <xf numFmtId="0" fontId="24" fillId="0" borderId="14" xfId="0" applyFont="1" applyBorder="1" applyAlignment="1" applyProtection="1">
      <alignment horizontal="center" vertical="center"/>
    </xf>
    <xf numFmtId="0" fontId="24" fillId="0" borderId="27" xfId="0" applyFont="1" applyBorder="1" applyAlignment="1" applyProtection="1">
      <alignment horizontal="center" vertical="center"/>
    </xf>
    <xf numFmtId="0" fontId="24" fillId="0" borderId="29" xfId="0" applyFont="1" applyBorder="1" applyAlignment="1" applyProtection="1">
      <alignment horizontal="center" vertical="center"/>
    </xf>
    <xf numFmtId="0" fontId="24" fillId="0" borderId="133" xfId="0" applyFont="1" applyBorder="1" applyAlignment="1" applyProtection="1">
      <alignment horizontal="center" vertical="center"/>
    </xf>
    <xf numFmtId="180" fontId="24" fillId="0" borderId="10" xfId="0" applyNumberFormat="1" applyFont="1" applyBorder="1" applyAlignment="1" applyProtection="1">
      <alignment horizontal="center" vertical="center"/>
    </xf>
    <xf numFmtId="181" fontId="24" fillId="0" borderId="11" xfId="0" applyNumberFormat="1" applyFont="1" applyBorder="1" applyAlignment="1" applyProtection="1">
      <alignment horizontal="center" vertical="center"/>
    </xf>
    <xf numFmtId="179" fontId="24" fillId="0" borderId="71" xfId="0" applyNumberFormat="1" applyFont="1" applyBorder="1" applyAlignment="1" applyProtection="1">
      <alignment horizontal="center" vertical="center"/>
    </xf>
    <xf numFmtId="180" fontId="24" fillId="0" borderId="28" xfId="0" applyNumberFormat="1" applyFont="1" applyBorder="1" applyAlignment="1" applyProtection="1">
      <alignment horizontal="center" vertical="center"/>
    </xf>
    <xf numFmtId="179" fontId="24" fillId="0" borderId="40" xfId="0" applyNumberFormat="1" applyFont="1" applyBorder="1" applyAlignment="1" applyProtection="1">
      <alignment horizontal="center" vertical="center"/>
    </xf>
    <xf numFmtId="179" fontId="24" fillId="0" borderId="28" xfId="0" applyNumberFormat="1" applyFont="1" applyBorder="1" applyAlignment="1" applyProtection="1">
      <alignment horizontal="center" vertical="center"/>
    </xf>
    <xf numFmtId="179" fontId="24" fillId="0" borderId="29" xfId="0" applyNumberFormat="1" applyFont="1" applyBorder="1" applyAlignment="1" applyProtection="1">
      <alignment horizontal="center" vertical="center"/>
    </xf>
    <xf numFmtId="179" fontId="24" fillId="0" borderId="44" xfId="0" applyNumberFormat="1" applyFont="1" applyBorder="1" applyAlignment="1" applyProtection="1">
      <alignment horizontal="center" vertical="center"/>
    </xf>
    <xf numFmtId="180" fontId="24" fillId="0" borderId="27" xfId="0" applyNumberFormat="1" applyFont="1" applyBorder="1" applyAlignment="1" applyProtection="1">
      <alignment horizontal="center" vertical="center"/>
    </xf>
    <xf numFmtId="180" fontId="24" fillId="0" borderId="29" xfId="0" applyNumberFormat="1" applyFont="1" applyBorder="1" applyAlignment="1" applyProtection="1">
      <alignment horizontal="center" vertical="center"/>
    </xf>
    <xf numFmtId="181" fontId="24" fillId="0" borderId="44" xfId="0" applyNumberFormat="1" applyFont="1" applyBorder="1" applyAlignment="1" applyProtection="1">
      <alignment horizontal="center" vertical="center"/>
    </xf>
    <xf numFmtId="180" fontId="24" fillId="0" borderId="141" xfId="0" applyNumberFormat="1" applyFont="1" applyBorder="1" applyAlignment="1" applyProtection="1">
      <alignment horizontal="center" vertical="center"/>
    </xf>
    <xf numFmtId="180" fontId="24" fillId="0" borderId="40" xfId="0" applyNumberFormat="1" applyFont="1" applyBorder="1" applyAlignment="1" applyProtection="1">
      <alignment horizontal="center" vertical="center"/>
    </xf>
    <xf numFmtId="55" fontId="24" fillId="0" borderId="124" xfId="0" applyNumberFormat="1" applyFont="1" applyBorder="1" applyAlignment="1" applyProtection="1">
      <alignment horizontal="center" vertical="center"/>
    </xf>
    <xf numFmtId="0" fontId="24" fillId="0" borderId="127" xfId="0" applyFont="1" applyBorder="1" applyAlignment="1" applyProtection="1">
      <alignment horizontal="center" vertical="center"/>
    </xf>
    <xf numFmtId="179" fontId="24" fillId="0" borderId="85" xfId="0" applyNumberFormat="1" applyFont="1" applyBorder="1" applyAlignment="1" applyProtection="1">
      <alignment horizontal="center" vertical="center"/>
    </xf>
    <xf numFmtId="176" fontId="24" fillId="0" borderId="92" xfId="0" applyNumberFormat="1" applyFont="1" applyBorder="1" applyAlignment="1" applyProtection="1">
      <alignment horizontal="center" vertical="center"/>
    </xf>
    <xf numFmtId="176" fontId="24" fillId="0" borderId="93" xfId="0" applyNumberFormat="1" applyFont="1" applyBorder="1" applyAlignment="1" applyProtection="1">
      <alignment horizontal="center" vertical="center"/>
    </xf>
    <xf numFmtId="176" fontId="24" fillId="0" borderId="129" xfId="0" applyNumberFormat="1" applyFont="1" applyBorder="1" applyAlignment="1" applyProtection="1">
      <alignment horizontal="center" vertical="center"/>
    </xf>
    <xf numFmtId="0" fontId="25" fillId="9" borderId="10" xfId="0" applyFont="1" applyFill="1" applyBorder="1" applyAlignment="1" applyProtection="1">
      <alignment horizontal="center" vertical="center"/>
    </xf>
    <xf numFmtId="0" fontId="23" fillId="0" borderId="11" xfId="0" applyFont="1" applyBorder="1" applyAlignment="1" applyProtection="1">
      <alignment horizontal="center" vertical="center" wrapText="1"/>
    </xf>
    <xf numFmtId="0" fontId="24" fillId="0" borderId="14" xfId="0" applyFont="1" applyFill="1" applyBorder="1" applyAlignment="1" applyProtection="1">
      <alignment horizontal="center" vertical="center"/>
    </xf>
    <xf numFmtId="179" fontId="24" fillId="0" borderId="28" xfId="0" applyNumberFormat="1" applyFont="1" applyBorder="1" applyAlignment="1" applyProtection="1">
      <alignment horizontal="center" vertical="center" wrapText="1"/>
    </xf>
    <xf numFmtId="0" fontId="0" fillId="0" borderId="84" xfId="0" applyFont="1" applyBorder="1" applyAlignment="1" applyProtection="1">
      <alignment horizontal="center" vertical="center"/>
    </xf>
    <xf numFmtId="176" fontId="24" fillId="0" borderId="85" xfId="0" applyNumberFormat="1" applyFont="1" applyBorder="1" applyAlignment="1" applyProtection="1">
      <alignment horizontal="center" vertical="center"/>
    </xf>
    <xf numFmtId="176" fontId="24" fillId="0" borderId="86" xfId="0" applyNumberFormat="1" applyFont="1" applyBorder="1" applyAlignment="1" applyProtection="1">
      <alignment horizontal="center" vertical="center"/>
    </xf>
    <xf numFmtId="176" fontId="24" fillId="0" borderId="127" xfId="0" applyNumberFormat="1" applyFont="1" applyBorder="1" applyAlignment="1" applyProtection="1">
      <alignment horizontal="center" vertical="center"/>
    </xf>
    <xf numFmtId="176" fontId="24" fillId="0" borderId="106" xfId="0" applyNumberFormat="1" applyFont="1" applyBorder="1" applyAlignment="1" applyProtection="1">
      <alignment horizontal="center" vertical="center"/>
    </xf>
    <xf numFmtId="176" fontId="24" fillId="0" borderId="107" xfId="0" applyNumberFormat="1" applyFont="1" applyBorder="1" applyAlignment="1" applyProtection="1">
      <alignment horizontal="center" vertical="center"/>
    </xf>
    <xf numFmtId="176" fontId="24" fillId="0" borderId="128" xfId="0" applyNumberFormat="1" applyFont="1" applyBorder="1" applyAlignment="1" applyProtection="1">
      <alignment horizontal="center" vertical="center"/>
    </xf>
    <xf numFmtId="55" fontId="24" fillId="0" borderId="174" xfId="0" applyNumberFormat="1" applyFont="1" applyBorder="1" applyAlignment="1" applyProtection="1">
      <alignment horizontal="center" vertical="center"/>
    </xf>
    <xf numFmtId="176" fontId="24" fillId="0" borderId="178" xfId="0" applyNumberFormat="1" applyFont="1" applyBorder="1" applyAlignment="1" applyProtection="1">
      <alignment horizontal="center" vertical="center"/>
    </xf>
    <xf numFmtId="176" fontId="24" fillId="0" borderId="179" xfId="0" applyNumberFormat="1" applyFont="1" applyBorder="1" applyAlignment="1" applyProtection="1">
      <alignment horizontal="center" vertical="center"/>
    </xf>
    <xf numFmtId="176" fontId="24" fillId="0" borderId="180" xfId="0" applyNumberFormat="1" applyFont="1" applyBorder="1" applyAlignment="1" applyProtection="1">
      <alignment horizontal="center" vertical="center"/>
    </xf>
    <xf numFmtId="179" fontId="24" fillId="0" borderId="178" xfId="0" applyNumberFormat="1" applyFont="1" applyBorder="1" applyAlignment="1" applyProtection="1">
      <alignment horizontal="center" vertical="center"/>
    </xf>
    <xf numFmtId="55" fontId="24" fillId="0" borderId="122" xfId="0" applyNumberFormat="1" applyFont="1" applyBorder="1" applyAlignment="1" applyProtection="1">
      <alignment horizontal="center" vertical="center" wrapText="1"/>
    </xf>
    <xf numFmtId="0" fontId="24" fillId="0" borderId="186" xfId="0" applyFont="1" applyBorder="1" applyAlignment="1" applyProtection="1">
      <alignment horizontal="center" vertical="center"/>
    </xf>
    <xf numFmtId="0" fontId="24" fillId="0" borderId="187" xfId="0" applyFont="1" applyBorder="1" applyAlignment="1" applyProtection="1">
      <alignment horizontal="center" vertical="center"/>
    </xf>
    <xf numFmtId="55" fontId="24" fillId="0" borderId="188" xfId="0" applyNumberFormat="1" applyFont="1" applyBorder="1" applyAlignment="1" applyProtection="1">
      <alignment horizontal="center" vertical="center"/>
    </xf>
    <xf numFmtId="182" fontId="24" fillId="0" borderId="189" xfId="0" applyNumberFormat="1" applyFont="1" applyBorder="1" applyAlignment="1" applyProtection="1">
      <alignment horizontal="center" vertical="center"/>
    </xf>
    <xf numFmtId="55" fontId="24" fillId="0" borderId="186" xfId="0" applyNumberFormat="1" applyFont="1" applyBorder="1" applyAlignment="1" applyProtection="1">
      <alignment horizontal="center" vertical="center"/>
    </xf>
    <xf numFmtId="0" fontId="24" fillId="0" borderId="190" xfId="0" applyFont="1" applyBorder="1" applyAlignment="1" applyProtection="1">
      <alignment horizontal="center" vertical="center"/>
    </xf>
    <xf numFmtId="0" fontId="24" fillId="0" borderId="191" xfId="0" applyFont="1" applyBorder="1" applyAlignment="1" applyProtection="1">
      <alignment horizontal="center" vertical="center"/>
    </xf>
    <xf numFmtId="0" fontId="24" fillId="0" borderId="192" xfId="0" applyFont="1" applyBorder="1" applyAlignment="1" applyProtection="1">
      <alignment horizontal="center" vertical="center"/>
    </xf>
    <xf numFmtId="180" fontId="24" fillId="0" borderId="189" xfId="0" applyNumberFormat="1" applyFont="1" applyBorder="1" applyAlignment="1" applyProtection="1">
      <alignment horizontal="center" vertical="center"/>
    </xf>
    <xf numFmtId="181" fontId="24" fillId="0" borderId="187" xfId="0" applyNumberFormat="1" applyFont="1" applyBorder="1" applyAlignment="1" applyProtection="1">
      <alignment horizontal="center" vertical="center"/>
    </xf>
    <xf numFmtId="179" fontId="24" fillId="0" borderId="193" xfId="0" applyNumberFormat="1" applyFont="1" applyBorder="1" applyAlignment="1" applyProtection="1">
      <alignment horizontal="center" vertical="center"/>
    </xf>
    <xf numFmtId="180" fontId="24" fillId="0" borderId="194" xfId="0" applyNumberFormat="1" applyFont="1" applyBorder="1" applyAlignment="1" applyProtection="1">
      <alignment horizontal="center" vertical="center"/>
    </xf>
    <xf numFmtId="179" fontId="24" fillId="0" borderId="195" xfId="0" applyNumberFormat="1" applyFont="1" applyBorder="1" applyAlignment="1" applyProtection="1">
      <alignment horizontal="center" vertical="center"/>
    </xf>
    <xf numFmtId="179" fontId="24" fillId="0" borderId="194" xfId="0" applyNumberFormat="1" applyFont="1" applyBorder="1" applyAlignment="1" applyProtection="1">
      <alignment horizontal="center" vertical="center"/>
    </xf>
    <xf numFmtId="179" fontId="24" fillId="0" borderId="191" xfId="0" applyNumberFormat="1" applyFont="1" applyBorder="1" applyAlignment="1" applyProtection="1">
      <alignment horizontal="center" vertical="center"/>
    </xf>
    <xf numFmtId="179" fontId="24" fillId="0" borderId="196" xfId="0" applyNumberFormat="1" applyFont="1" applyBorder="1" applyAlignment="1" applyProtection="1">
      <alignment horizontal="center" vertical="center"/>
    </xf>
    <xf numFmtId="180" fontId="24" fillId="0" borderId="190" xfId="0" applyNumberFormat="1" applyFont="1" applyBorder="1" applyAlignment="1" applyProtection="1">
      <alignment horizontal="center" vertical="center"/>
    </xf>
    <xf numFmtId="180" fontId="24" fillId="0" borderId="191" xfId="0" applyNumberFormat="1" applyFont="1" applyBorder="1" applyAlignment="1" applyProtection="1">
      <alignment horizontal="center" vertical="center"/>
    </xf>
    <xf numFmtId="181" fontId="24" fillId="0" borderId="196" xfId="0" applyNumberFormat="1" applyFont="1" applyBorder="1" applyAlignment="1" applyProtection="1">
      <alignment horizontal="center" vertical="center"/>
    </xf>
    <xf numFmtId="180" fontId="24" fillId="0" borderId="197" xfId="0" applyNumberFormat="1" applyFont="1" applyBorder="1" applyAlignment="1" applyProtection="1">
      <alignment horizontal="center" vertical="center"/>
    </xf>
    <xf numFmtId="180" fontId="24" fillId="0" borderId="195" xfId="0" applyNumberFormat="1" applyFont="1" applyBorder="1" applyAlignment="1" applyProtection="1">
      <alignment horizontal="center" vertical="center"/>
    </xf>
    <xf numFmtId="0" fontId="0" fillId="0" borderId="198" xfId="0" applyBorder="1" applyProtection="1">
      <alignment vertical="center"/>
    </xf>
    <xf numFmtId="176" fontId="24" fillId="0" borderId="99" xfId="0" applyNumberFormat="1" applyFont="1" applyBorder="1" applyAlignment="1" applyProtection="1">
      <alignment horizontal="center" vertical="center"/>
    </xf>
    <xf numFmtId="176" fontId="24" fillId="0" borderId="100" xfId="0" applyNumberFormat="1" applyFont="1" applyBorder="1" applyAlignment="1" applyProtection="1">
      <alignment horizontal="center" vertical="center"/>
    </xf>
    <xf numFmtId="176" fontId="24" fillId="0" borderId="130" xfId="0" applyNumberFormat="1" applyFont="1" applyBorder="1" applyAlignment="1" applyProtection="1">
      <alignment horizontal="center" vertical="center"/>
    </xf>
    <xf numFmtId="0" fontId="24" fillId="0" borderId="105" xfId="0" applyFont="1" applyBorder="1" applyAlignment="1" applyProtection="1">
      <alignment horizontal="center" vertical="center" wrapText="1"/>
    </xf>
    <xf numFmtId="0" fontId="0" fillId="0" borderId="160" xfId="0" applyBorder="1" applyProtection="1">
      <alignment vertical="center"/>
    </xf>
    <xf numFmtId="0" fontId="0" fillId="0" borderId="122" xfId="0" applyFont="1" applyBorder="1" applyAlignment="1" applyProtection="1">
      <alignment horizontal="center" vertical="center"/>
    </xf>
    <xf numFmtId="0" fontId="24" fillId="0" borderId="176" xfId="0" applyFont="1" applyBorder="1" applyAlignment="1" applyProtection="1">
      <alignment horizontal="center" vertical="center"/>
    </xf>
    <xf numFmtId="0" fontId="24" fillId="0" borderId="14" xfId="0" applyFont="1" applyBorder="1" applyAlignment="1" applyProtection="1">
      <alignment horizontal="center" vertical="center" wrapText="1"/>
    </xf>
    <xf numFmtId="55" fontId="24" fillId="0" borderId="91" xfId="0" applyNumberFormat="1" applyFont="1" applyFill="1" applyBorder="1" applyAlignment="1" applyProtection="1">
      <alignment horizontal="center" vertical="center"/>
    </xf>
    <xf numFmtId="55" fontId="24" fillId="0" borderId="176" xfId="0" applyNumberFormat="1" applyFont="1" applyFill="1" applyBorder="1" applyAlignment="1" applyProtection="1">
      <alignment horizontal="center" vertical="center"/>
    </xf>
    <xf numFmtId="180" fontId="24" fillId="0" borderId="35" xfId="0" applyNumberFormat="1" applyFont="1" applyBorder="1" applyAlignment="1" applyProtection="1">
      <alignment horizontal="center" vertical="center"/>
    </xf>
    <xf numFmtId="181" fontId="24" fillId="0" borderId="46" xfId="0" applyNumberFormat="1" applyFont="1" applyBorder="1" applyAlignment="1" applyProtection="1">
      <alignment horizontal="center" vertical="center"/>
    </xf>
    <xf numFmtId="0" fontId="24" fillId="0" borderId="125" xfId="0" applyFont="1" applyFill="1" applyBorder="1" applyAlignment="1" applyProtection="1">
      <alignment horizontal="center" vertical="center" wrapText="1"/>
    </xf>
    <xf numFmtId="0" fontId="24" fillId="0" borderId="125" xfId="0" applyFont="1" applyBorder="1" applyAlignment="1" applyProtection="1">
      <alignment horizontal="center" vertical="center" wrapText="1"/>
    </xf>
    <xf numFmtId="180" fontId="24" fillId="0" borderId="94" xfId="0" applyNumberFormat="1" applyFont="1" applyBorder="1" applyAlignment="1" applyProtection="1">
      <alignment horizontal="center" vertical="center"/>
    </xf>
    <xf numFmtId="0" fontId="24" fillId="0" borderId="96" xfId="0" applyFont="1" applyBorder="1" applyAlignment="1" applyProtection="1">
      <alignment horizontal="center" vertical="center"/>
    </xf>
    <xf numFmtId="0" fontId="24" fillId="0" borderId="13" xfId="0" applyFont="1" applyFill="1" applyBorder="1" applyAlignment="1" applyProtection="1">
      <alignment horizontal="center" vertical="center"/>
    </xf>
    <xf numFmtId="0" fontId="24" fillId="0" borderId="121" xfId="0" applyFont="1" applyFill="1" applyBorder="1" applyAlignment="1" applyProtection="1">
      <alignment horizontal="center" vertical="center"/>
    </xf>
    <xf numFmtId="0" fontId="0" fillId="0" borderId="122" xfId="0" applyFont="1" applyBorder="1" applyAlignment="1" applyProtection="1">
      <alignment horizontal="center" vertical="center" wrapText="1"/>
    </xf>
    <xf numFmtId="0" fontId="24" fillId="0" borderId="129" xfId="0" quotePrefix="1" applyFont="1" applyBorder="1" applyAlignment="1" applyProtection="1">
      <alignment horizontal="center" vertical="center"/>
    </xf>
    <xf numFmtId="0" fontId="0" fillId="0" borderId="121" xfId="0" applyFont="1" applyFill="1" applyBorder="1" applyAlignment="1" applyProtection="1">
      <alignment horizontal="center" vertical="center"/>
    </xf>
    <xf numFmtId="0" fontId="24" fillId="0" borderId="151" xfId="0" applyFont="1" applyFill="1" applyBorder="1" applyAlignment="1" applyProtection="1">
      <alignment horizontal="center" vertical="center"/>
    </xf>
    <xf numFmtId="0" fontId="24" fillId="0" borderId="150" xfId="0" applyFont="1" applyBorder="1" applyAlignment="1" applyProtection="1">
      <alignment horizontal="center" vertical="center"/>
    </xf>
    <xf numFmtId="55" fontId="24" fillId="0" borderId="152" xfId="0" applyNumberFormat="1" applyFont="1" applyBorder="1" applyAlignment="1" applyProtection="1">
      <alignment horizontal="center" vertical="center"/>
    </xf>
    <xf numFmtId="182" fontId="24" fillId="0" borderId="81" xfId="0" applyNumberFormat="1" applyFont="1" applyBorder="1" applyAlignment="1" applyProtection="1">
      <alignment horizontal="center" vertical="center"/>
    </xf>
    <xf numFmtId="0" fontId="24" fillId="0" borderId="151" xfId="0" applyFont="1" applyBorder="1" applyAlignment="1" applyProtection="1">
      <alignment horizontal="center" vertical="center"/>
    </xf>
    <xf numFmtId="0" fontId="24" fillId="0" borderId="72" xfId="0" applyFont="1" applyBorder="1" applyAlignment="1" applyProtection="1">
      <alignment horizontal="center" vertical="center"/>
    </xf>
    <xf numFmtId="0" fontId="24" fillId="0" borderId="73" xfId="0" applyFont="1" applyBorder="1" applyAlignment="1" applyProtection="1">
      <alignment horizontal="center" vertical="center"/>
    </xf>
    <xf numFmtId="0" fontId="24" fillId="0" borderId="153" xfId="0" applyFont="1" applyBorder="1" applyAlignment="1" applyProtection="1">
      <alignment horizontal="center" vertical="center"/>
    </xf>
    <xf numFmtId="180" fontId="24" fillId="0" borderId="81" xfId="0" applyNumberFormat="1" applyFont="1" applyBorder="1" applyAlignment="1" applyProtection="1">
      <alignment horizontal="center" vertical="center"/>
    </xf>
    <xf numFmtId="181" fontId="24" fillId="0" borderId="150" xfId="0" applyNumberFormat="1" applyFont="1" applyBorder="1" applyAlignment="1" applyProtection="1">
      <alignment horizontal="center" vertical="center"/>
    </xf>
    <xf numFmtId="179" fontId="24" fillId="0" borderId="154" xfId="0" applyNumberFormat="1" applyFont="1" applyBorder="1" applyAlignment="1" applyProtection="1">
      <alignment horizontal="center" vertical="center"/>
    </xf>
    <xf numFmtId="180" fontId="24" fillId="0" borderId="155" xfId="0" applyNumberFormat="1" applyFont="1" applyBorder="1" applyAlignment="1" applyProtection="1">
      <alignment horizontal="center" vertical="center"/>
    </xf>
    <xf numFmtId="179" fontId="24" fillId="0" borderId="156" xfId="0" applyNumberFormat="1" applyFont="1" applyBorder="1" applyAlignment="1" applyProtection="1">
      <alignment horizontal="center" vertical="center"/>
    </xf>
    <xf numFmtId="179" fontId="24" fillId="0" borderId="155" xfId="0" applyNumberFormat="1" applyFont="1" applyBorder="1" applyAlignment="1" applyProtection="1">
      <alignment horizontal="center" vertical="center"/>
    </xf>
    <xf numFmtId="179" fontId="24" fillId="0" borderId="73" xfId="0" applyNumberFormat="1" applyFont="1" applyBorder="1" applyAlignment="1" applyProtection="1">
      <alignment horizontal="center" vertical="center"/>
    </xf>
    <xf numFmtId="179" fontId="24" fillId="0" borderId="157" xfId="0" applyNumberFormat="1" applyFont="1" applyBorder="1" applyAlignment="1" applyProtection="1">
      <alignment horizontal="center" vertical="center"/>
    </xf>
    <xf numFmtId="180" fontId="24" fillId="0" borderId="72" xfId="0" applyNumberFormat="1" applyFont="1" applyBorder="1" applyAlignment="1" applyProtection="1">
      <alignment horizontal="center" vertical="center"/>
    </xf>
    <xf numFmtId="180" fontId="24" fillId="0" borderId="73" xfId="0" applyNumberFormat="1" applyFont="1" applyBorder="1" applyAlignment="1" applyProtection="1">
      <alignment horizontal="center" vertical="center"/>
    </xf>
    <xf numFmtId="181" fontId="24" fillId="0" borderId="157" xfId="0" applyNumberFormat="1" applyFont="1" applyBorder="1" applyAlignment="1" applyProtection="1">
      <alignment horizontal="center" vertical="center"/>
    </xf>
    <xf numFmtId="180" fontId="24" fillId="0" borderId="158" xfId="0" applyNumberFormat="1" applyFont="1" applyBorder="1" applyAlignment="1" applyProtection="1">
      <alignment horizontal="center" vertical="center"/>
    </xf>
    <xf numFmtId="180" fontId="24" fillId="0" borderId="156" xfId="0" applyNumberFormat="1" applyFont="1" applyBorder="1" applyAlignment="1" applyProtection="1">
      <alignment horizontal="center" vertical="center"/>
    </xf>
    <xf numFmtId="0" fontId="24" fillId="0" borderId="165" xfId="0" applyFont="1" applyFill="1" applyBorder="1" applyAlignment="1" applyProtection="1">
      <alignment horizontal="center" vertical="center"/>
    </xf>
    <xf numFmtId="0" fontId="24" fillId="0" borderId="165" xfId="0" applyFont="1" applyBorder="1" applyAlignment="1" applyProtection="1">
      <alignment horizontal="center" vertical="center" wrapText="1"/>
    </xf>
    <xf numFmtId="0" fontId="24" fillId="0" borderId="148" xfId="0" applyFont="1" applyBorder="1" applyAlignment="1" applyProtection="1">
      <alignment horizontal="center" vertical="center"/>
    </xf>
    <xf numFmtId="0" fontId="24" fillId="0" borderId="159" xfId="0" applyFont="1" applyBorder="1" applyAlignment="1" applyProtection="1">
      <alignment horizontal="center" vertical="center"/>
    </xf>
    <xf numFmtId="0" fontId="24" fillId="0" borderId="166" xfId="0" applyFont="1" applyBorder="1" applyAlignment="1" applyProtection="1">
      <alignment horizontal="center" vertical="center"/>
    </xf>
    <xf numFmtId="0" fontId="24" fillId="0" borderId="23" xfId="0" applyFont="1" applyFill="1" applyBorder="1" applyAlignment="1" applyProtection="1">
      <alignment horizontal="center" vertical="center"/>
    </xf>
    <xf numFmtId="0" fontId="24" fillId="0" borderId="21" xfId="0" applyFont="1" applyBorder="1" applyAlignment="1" applyProtection="1">
      <alignment horizontal="center" vertical="center"/>
    </xf>
    <xf numFmtId="55" fontId="24" fillId="0" borderId="135" xfId="0" applyNumberFormat="1" applyFont="1" applyBorder="1" applyAlignment="1" applyProtection="1">
      <alignment horizontal="center" vertical="center"/>
    </xf>
    <xf numFmtId="182" fontId="24" fillId="0" borderId="3" xfId="0" applyNumberFormat="1" applyFont="1" applyBorder="1" applyAlignment="1" applyProtection="1">
      <alignment horizontal="center" vertical="center"/>
    </xf>
    <xf numFmtId="0" fontId="24" fillId="0" borderId="23" xfId="0" applyFont="1" applyBorder="1" applyAlignment="1" applyProtection="1">
      <alignment horizontal="center" vertical="center"/>
    </xf>
    <xf numFmtId="0" fontId="24" fillId="0" borderId="30" xfId="0" applyFont="1" applyBorder="1" applyAlignment="1" applyProtection="1">
      <alignment horizontal="center" vertical="center"/>
    </xf>
    <xf numFmtId="0" fontId="24" fillId="0" borderId="32" xfId="0" applyFont="1" applyBorder="1" applyAlignment="1" applyProtection="1">
      <alignment horizontal="center" vertical="center"/>
    </xf>
    <xf numFmtId="0" fontId="24" fillId="0" borderId="136" xfId="0" applyFont="1" applyBorder="1" applyAlignment="1" applyProtection="1">
      <alignment horizontal="center" vertical="center"/>
    </xf>
    <xf numFmtId="180" fontId="24" fillId="0" borderId="3" xfId="0" applyNumberFormat="1" applyFont="1" applyBorder="1" applyAlignment="1" applyProtection="1">
      <alignment horizontal="center" vertical="center"/>
    </xf>
    <xf numFmtId="181" fontId="24" fillId="0" borderId="21" xfId="0" applyNumberFormat="1" applyFont="1" applyBorder="1" applyAlignment="1" applyProtection="1">
      <alignment horizontal="center" vertical="center"/>
    </xf>
    <xf numFmtId="179" fontId="24" fillId="0" borderId="137" xfId="0" applyNumberFormat="1" applyFont="1" applyBorder="1" applyAlignment="1" applyProtection="1">
      <alignment horizontal="center" vertical="center"/>
    </xf>
    <xf numFmtId="180" fontId="24" fillId="0" borderId="31" xfId="0" applyNumberFormat="1" applyFont="1" applyBorder="1" applyAlignment="1" applyProtection="1">
      <alignment horizontal="center" vertical="center"/>
    </xf>
    <xf numFmtId="179" fontId="24" fillId="0" borderId="41" xfId="0" applyNumberFormat="1" applyFont="1" applyBorder="1" applyAlignment="1" applyProtection="1">
      <alignment horizontal="center" vertical="center"/>
    </xf>
    <xf numFmtId="179" fontId="24" fillId="0" borderId="31" xfId="0" applyNumberFormat="1" applyFont="1" applyBorder="1" applyAlignment="1" applyProtection="1">
      <alignment horizontal="center" vertical="center"/>
    </xf>
    <xf numFmtId="179" fontId="24" fillId="0" borderId="32" xfId="0" applyNumberFormat="1" applyFont="1" applyBorder="1" applyAlignment="1" applyProtection="1">
      <alignment horizontal="center" vertical="center"/>
    </xf>
    <xf numFmtId="179" fontId="24" fillId="0" borderId="45" xfId="0" applyNumberFormat="1" applyFont="1" applyBorder="1" applyAlignment="1" applyProtection="1">
      <alignment horizontal="center" vertical="center"/>
    </xf>
    <xf numFmtId="180" fontId="24" fillId="0" borderId="30" xfId="0" applyNumberFormat="1" applyFont="1" applyBorder="1" applyAlignment="1" applyProtection="1">
      <alignment horizontal="center" vertical="center"/>
    </xf>
    <xf numFmtId="180" fontId="24" fillId="0" borderId="32" xfId="0" applyNumberFormat="1" applyFont="1" applyBorder="1" applyAlignment="1" applyProtection="1">
      <alignment horizontal="center" vertical="center"/>
    </xf>
    <xf numFmtId="181" fontId="24" fillId="0" borderId="45" xfId="0" applyNumberFormat="1" applyFont="1" applyBorder="1" applyAlignment="1" applyProtection="1">
      <alignment horizontal="center" vertical="center"/>
    </xf>
    <xf numFmtId="180" fontId="24" fillId="0" borderId="147" xfId="0" applyNumberFormat="1" applyFont="1" applyBorder="1" applyAlignment="1" applyProtection="1">
      <alignment horizontal="center" vertical="center"/>
    </xf>
    <xf numFmtId="180" fontId="24" fillId="0" borderId="41" xfId="0" applyNumberFormat="1" applyFont="1" applyBorder="1" applyAlignment="1" applyProtection="1">
      <alignment horizontal="center" vertical="center"/>
    </xf>
    <xf numFmtId="0" fontId="24" fillId="0" borderId="98" xfId="0" applyFont="1" applyFill="1" applyBorder="1" applyAlignment="1" applyProtection="1">
      <alignment horizontal="center" vertical="center" wrapText="1"/>
    </xf>
    <xf numFmtId="0" fontId="0" fillId="0" borderId="165" xfId="0" applyFont="1" applyFill="1" applyBorder="1" applyAlignment="1" applyProtection="1">
      <alignment horizontal="center" vertical="center"/>
    </xf>
    <xf numFmtId="0" fontId="24" fillId="0" borderId="165" xfId="0" applyFont="1" applyFill="1" applyBorder="1" applyAlignment="1" applyProtection="1">
      <alignment horizontal="center" vertical="center" wrapText="1"/>
    </xf>
    <xf numFmtId="0" fontId="24" fillId="0" borderId="84" xfId="0" applyFont="1" applyFill="1" applyBorder="1" applyAlignment="1" applyProtection="1">
      <alignment horizontal="center" vertical="center" wrapText="1"/>
    </xf>
    <xf numFmtId="0" fontId="24" fillId="0" borderId="124" xfId="0" applyFont="1" applyBorder="1" applyAlignment="1" applyProtection="1">
      <alignment horizontal="center" vertical="center" wrapText="1"/>
    </xf>
    <xf numFmtId="0" fontId="24" fillId="0" borderId="128" xfId="0" quotePrefix="1" applyFont="1" applyBorder="1" applyAlignment="1" applyProtection="1">
      <alignment horizontal="center" vertical="center"/>
    </xf>
    <xf numFmtId="20" fontId="24" fillId="0" borderId="128" xfId="0" quotePrefix="1" applyNumberFormat="1" applyFont="1" applyBorder="1" applyAlignment="1" applyProtection="1">
      <alignment horizontal="center" vertical="center"/>
    </xf>
    <xf numFmtId="0" fontId="24" fillId="0" borderId="98" xfId="0" applyFont="1" applyFill="1" applyBorder="1" applyAlignment="1" applyProtection="1">
      <alignment horizontal="center" vertical="center"/>
    </xf>
    <xf numFmtId="0" fontId="27" fillId="0" borderId="125" xfId="0" applyFont="1" applyFill="1" applyBorder="1" applyAlignment="1" applyProtection="1">
      <alignment horizontal="center" vertical="center"/>
    </xf>
    <xf numFmtId="0" fontId="27" fillId="0" borderId="98" xfId="0" applyFont="1" applyFill="1" applyBorder="1" applyAlignment="1" applyProtection="1">
      <alignment horizontal="center" vertical="center"/>
    </xf>
    <xf numFmtId="0" fontId="27" fillId="0" borderId="105" xfId="0" applyFont="1" applyFill="1" applyBorder="1" applyAlignment="1" applyProtection="1">
      <alignment horizontal="center" vertical="center"/>
    </xf>
    <xf numFmtId="0" fontId="24" fillId="0" borderId="91" xfId="0" applyFont="1" applyFill="1" applyBorder="1" applyAlignment="1" applyProtection="1">
      <alignment horizontal="center" vertical="center"/>
    </xf>
    <xf numFmtId="0" fontId="26" fillId="3" borderId="1" xfId="0" applyFont="1" applyFill="1" applyBorder="1" applyAlignment="1" applyProtection="1">
      <alignment horizontal="center" vertical="center"/>
    </xf>
    <xf numFmtId="0" fontId="23" fillId="0" borderId="8" xfId="0" applyFont="1" applyFill="1" applyBorder="1" applyAlignment="1" applyProtection="1">
      <alignment horizontal="center" vertical="center" wrapText="1"/>
    </xf>
    <xf numFmtId="0" fontId="26" fillId="9" borderId="10" xfId="0" applyFont="1" applyFill="1" applyBorder="1" applyAlignment="1" applyProtection="1">
      <alignment horizontal="center" vertical="center"/>
    </xf>
    <xf numFmtId="0" fontId="24" fillId="0" borderId="124" xfId="0" applyFont="1" applyFill="1" applyBorder="1" applyAlignment="1" applyProtection="1">
      <alignment horizontal="center" vertical="center"/>
    </xf>
    <xf numFmtId="0" fontId="24" fillId="0" borderId="123" xfId="0" applyFont="1" applyFill="1" applyBorder="1" applyAlignment="1" applyProtection="1">
      <alignment horizontal="center" vertical="center" wrapText="1"/>
    </xf>
    <xf numFmtId="0" fontId="24" fillId="0" borderId="113" xfId="0" applyFont="1" applyBorder="1" applyAlignment="1" applyProtection="1">
      <alignment horizontal="center" vertical="center"/>
    </xf>
    <xf numFmtId="55" fontId="24" fillId="0" borderId="114" xfId="0" applyNumberFormat="1" applyFont="1" applyBorder="1" applyAlignment="1" applyProtection="1">
      <alignment horizontal="center" vertical="center"/>
    </xf>
    <xf numFmtId="182" fontId="24" fillId="0" borderId="112" xfId="0" applyNumberFormat="1" applyFont="1" applyBorder="1" applyAlignment="1" applyProtection="1">
      <alignment horizontal="center" vertical="center"/>
    </xf>
    <xf numFmtId="0" fontId="24" fillId="0" borderId="123" xfId="0" applyFont="1" applyBorder="1" applyAlignment="1" applyProtection="1">
      <alignment horizontal="center" vertical="center" wrapText="1"/>
    </xf>
    <xf numFmtId="0" fontId="24" fillId="0" borderId="115" xfId="0" applyFont="1" applyBorder="1" applyAlignment="1" applyProtection="1">
      <alignment horizontal="center" vertical="center"/>
    </xf>
    <xf numFmtId="0" fontId="24" fillId="0" borderId="116" xfId="0" applyFont="1" applyBorder="1" applyAlignment="1" applyProtection="1">
      <alignment horizontal="center" vertical="center"/>
    </xf>
    <xf numFmtId="0" fontId="24" fillId="0" borderId="131" xfId="0" applyFont="1" applyBorder="1" applyAlignment="1" applyProtection="1">
      <alignment horizontal="center" vertical="center"/>
    </xf>
    <xf numFmtId="180" fontId="24" fillId="0" borderId="112" xfId="0" applyNumberFormat="1" applyFont="1" applyBorder="1" applyAlignment="1" applyProtection="1">
      <alignment horizontal="center" vertical="center"/>
    </xf>
    <xf numFmtId="181" fontId="24" fillId="0" borderId="113" xfId="0" applyNumberFormat="1" applyFont="1" applyBorder="1" applyAlignment="1" applyProtection="1">
      <alignment horizontal="center" vertical="center"/>
    </xf>
    <xf numFmtId="179" fontId="24" fillId="0" borderId="117" xfId="0" applyNumberFormat="1" applyFont="1" applyBorder="1" applyAlignment="1" applyProtection="1">
      <alignment horizontal="center" vertical="center"/>
    </xf>
    <xf numFmtId="180" fontId="24" fillId="0" borderId="118" xfId="0" applyNumberFormat="1" applyFont="1" applyBorder="1" applyAlignment="1" applyProtection="1">
      <alignment horizontal="center" vertical="center"/>
    </xf>
    <xf numFmtId="179" fontId="24" fillId="0" borderId="119" xfId="0" applyNumberFormat="1" applyFont="1" applyBorder="1" applyAlignment="1" applyProtection="1">
      <alignment horizontal="center" vertical="center"/>
    </xf>
    <xf numFmtId="179" fontId="24" fillId="0" borderId="118" xfId="0" applyNumberFormat="1" applyFont="1" applyBorder="1" applyAlignment="1" applyProtection="1">
      <alignment horizontal="center" vertical="center"/>
    </xf>
    <xf numFmtId="179" fontId="24" fillId="0" borderId="116" xfId="0" applyNumberFormat="1" applyFont="1" applyBorder="1" applyAlignment="1" applyProtection="1">
      <alignment horizontal="center" vertical="center"/>
    </xf>
    <xf numFmtId="179" fontId="24" fillId="0" borderId="120" xfId="0" applyNumberFormat="1" applyFont="1" applyBorder="1" applyAlignment="1" applyProtection="1">
      <alignment horizontal="center" vertical="center"/>
    </xf>
    <xf numFmtId="180" fontId="24" fillId="0" borderId="115" xfId="0" applyNumberFormat="1" applyFont="1" applyBorder="1" applyAlignment="1" applyProtection="1">
      <alignment horizontal="center" vertical="center"/>
    </xf>
    <xf numFmtId="180" fontId="24" fillId="0" borderId="116" xfId="0" applyNumberFormat="1" applyFont="1" applyBorder="1" applyAlignment="1" applyProtection="1">
      <alignment horizontal="center" vertical="center"/>
    </xf>
    <xf numFmtId="181" fontId="24" fillId="0" borderId="120" xfId="0" applyNumberFormat="1" applyFont="1" applyBorder="1" applyAlignment="1" applyProtection="1">
      <alignment horizontal="center" vertical="center"/>
    </xf>
    <xf numFmtId="180" fontId="24" fillId="0" borderId="146" xfId="0" applyNumberFormat="1" applyFont="1" applyBorder="1" applyAlignment="1" applyProtection="1">
      <alignment horizontal="center" vertical="center"/>
    </xf>
    <xf numFmtId="180" fontId="24" fillId="0" borderId="119" xfId="0" applyNumberFormat="1" applyFont="1" applyBorder="1" applyAlignment="1" applyProtection="1">
      <alignment horizontal="center" vertical="center"/>
    </xf>
    <xf numFmtId="0" fontId="24" fillId="0" borderId="124" xfId="0" applyFont="1" applyFill="1" applyBorder="1" applyAlignment="1" applyProtection="1">
      <alignment horizontal="center" vertical="center" wrapText="1"/>
    </xf>
    <xf numFmtId="0" fontId="24" fillId="0" borderId="105" xfId="0" applyFont="1" applyFill="1" applyBorder="1" applyAlignment="1" applyProtection="1">
      <alignment horizontal="center" vertical="center" wrapText="1"/>
    </xf>
    <xf numFmtId="0" fontId="24" fillId="0" borderId="91" xfId="0" applyFont="1" applyFill="1" applyBorder="1" applyAlignment="1" applyProtection="1">
      <alignment horizontal="center" vertical="center" wrapText="1"/>
    </xf>
    <xf numFmtId="0" fontId="24" fillId="0" borderId="123" xfId="0" applyFont="1" applyFill="1" applyBorder="1" applyAlignment="1" applyProtection="1">
      <alignment horizontal="center" vertical="center"/>
    </xf>
    <xf numFmtId="0" fontId="24" fillId="0" borderId="123" xfId="0" applyFont="1" applyBorder="1" applyAlignment="1" applyProtection="1">
      <alignment horizontal="center" vertical="center"/>
    </xf>
    <xf numFmtId="0" fontId="24" fillId="0" borderId="84" xfId="0" applyFont="1" applyBorder="1" applyAlignment="1" applyProtection="1">
      <alignment horizontal="center" vertical="center" wrapText="1"/>
    </xf>
    <xf numFmtId="0" fontId="24" fillId="0" borderId="91" xfId="0" applyFont="1" applyBorder="1" applyAlignment="1" applyProtection="1">
      <alignment horizontal="center" vertical="center" wrapText="1"/>
    </xf>
    <xf numFmtId="0" fontId="26" fillId="13" borderId="1" xfId="0" applyFont="1" applyFill="1" applyBorder="1" applyAlignment="1" applyProtection="1">
      <alignment horizontal="center" vertical="center"/>
    </xf>
    <xf numFmtId="0" fontId="24" fillId="0" borderId="91" xfId="0" applyFont="1" applyBorder="1" applyAlignment="1" applyProtection="1">
      <alignment horizontal="center" vertical="center"/>
    </xf>
    <xf numFmtId="0" fontId="26" fillId="15" borderId="57" xfId="0" applyFont="1" applyFill="1" applyBorder="1" applyAlignment="1" applyProtection="1">
      <alignment horizontal="center" vertical="center" wrapText="1"/>
    </xf>
    <xf numFmtId="0" fontId="26" fillId="15" borderId="59" xfId="0" applyFont="1" applyFill="1" applyBorder="1" applyAlignment="1" applyProtection="1">
      <alignment horizontal="center" vertical="center" wrapText="1"/>
    </xf>
    <xf numFmtId="0" fontId="23" fillId="0" borderId="49" xfId="0" applyFont="1" applyBorder="1" applyAlignment="1" applyProtection="1">
      <alignment horizontal="center" vertical="center" wrapText="1"/>
    </xf>
    <xf numFmtId="0" fontId="23" fillId="0" borderId="55" xfId="0" applyFont="1" applyBorder="1" applyAlignment="1" applyProtection="1">
      <alignment horizontal="center" vertical="center"/>
    </xf>
    <xf numFmtId="0" fontId="25" fillId="18" borderId="57" xfId="0" applyFont="1" applyFill="1" applyBorder="1" applyAlignment="1" applyProtection="1">
      <alignment horizontal="center" vertical="center"/>
    </xf>
    <xf numFmtId="0" fontId="25" fillId="18" borderId="3" xfId="0" applyFont="1" applyFill="1" applyBorder="1" applyAlignment="1" applyProtection="1">
      <alignment horizontal="center" vertical="center"/>
    </xf>
    <xf numFmtId="0" fontId="26" fillId="3" borderId="81" xfId="0" applyFont="1" applyFill="1" applyBorder="1" applyAlignment="1" applyProtection="1">
      <alignment horizontal="center" vertical="center"/>
    </xf>
    <xf numFmtId="0" fontId="26" fillId="3" borderId="3" xfId="0" applyFont="1" applyFill="1" applyBorder="1" applyAlignment="1" applyProtection="1">
      <alignment horizontal="center" vertical="center"/>
    </xf>
    <xf numFmtId="0" fontId="23" fillId="3" borderId="6" xfId="0" applyFont="1" applyFill="1" applyBorder="1" applyAlignment="1" applyProtection="1">
      <alignment horizontal="center" vertical="center" wrapText="1"/>
    </xf>
    <xf numFmtId="0" fontId="23" fillId="3" borderId="8" xfId="0" applyFont="1" applyFill="1" applyBorder="1" applyAlignment="1" applyProtection="1">
      <alignment horizontal="center" vertical="center" wrapText="1"/>
    </xf>
    <xf numFmtId="0" fontId="23" fillId="3" borderId="61" xfId="0" applyFont="1" applyFill="1" applyBorder="1" applyAlignment="1" applyProtection="1">
      <alignment horizontal="center" vertical="center" wrapText="1"/>
    </xf>
    <xf numFmtId="0" fontId="23" fillId="3" borderId="62" xfId="0" applyFont="1" applyFill="1" applyBorder="1" applyAlignment="1" applyProtection="1">
      <alignment horizontal="center" vertical="center" wrapText="1"/>
    </xf>
    <xf numFmtId="0" fontId="23" fillId="3" borderId="63"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xf>
    <xf numFmtId="0" fontId="23" fillId="0" borderId="150" xfId="0" applyFont="1" applyFill="1" applyBorder="1" applyAlignment="1" applyProtection="1">
      <alignment horizontal="center" vertical="center" wrapText="1"/>
    </xf>
    <xf numFmtId="0" fontId="23" fillId="0" borderId="21" xfId="0" applyFont="1" applyFill="1" applyBorder="1" applyAlignment="1" applyProtection="1">
      <alignment horizontal="center" vertical="center" wrapText="1"/>
    </xf>
    <xf numFmtId="0" fontId="23" fillId="10" borderId="61" xfId="0" applyFont="1" applyFill="1" applyBorder="1" applyAlignment="1" applyProtection="1">
      <alignment horizontal="center" vertical="center"/>
    </xf>
    <xf numFmtId="0" fontId="23" fillId="10" borderId="62" xfId="0" applyFont="1" applyFill="1" applyBorder="1" applyAlignment="1" applyProtection="1">
      <alignment horizontal="center" vertical="center"/>
    </xf>
    <xf numFmtId="0" fontId="23" fillId="10" borderId="63" xfId="0" applyFont="1" applyFill="1" applyBorder="1" applyAlignment="1" applyProtection="1">
      <alignment horizontal="center" vertical="center"/>
    </xf>
    <xf numFmtId="0" fontId="25" fillId="12" borderId="82" xfId="0" applyFont="1" applyFill="1" applyBorder="1" applyAlignment="1" applyProtection="1">
      <alignment horizontal="center" vertical="center"/>
    </xf>
    <xf numFmtId="0" fontId="25" fillId="12" borderId="54" xfId="0" applyFont="1" applyFill="1" applyBorder="1" applyAlignment="1" applyProtection="1">
      <alignment horizontal="center" vertical="center"/>
    </xf>
    <xf numFmtId="0" fontId="23" fillId="0" borderId="83" xfId="0" applyFont="1" applyFill="1" applyBorder="1" applyAlignment="1" applyProtection="1">
      <alignment horizontal="center" vertical="center" wrapText="1"/>
    </xf>
    <xf numFmtId="0" fontId="23" fillId="0" borderId="55" xfId="0" applyFont="1" applyFill="1" applyBorder="1" applyAlignment="1" applyProtection="1">
      <alignment horizontal="center" vertical="center" wrapText="1"/>
    </xf>
    <xf numFmtId="0" fontId="23" fillId="0" borderId="52" xfId="0" applyFont="1" applyFill="1" applyBorder="1" applyAlignment="1" applyProtection="1">
      <alignment horizontal="center" vertical="center" wrapText="1"/>
    </xf>
    <xf numFmtId="0" fontId="23" fillId="0" borderId="113" xfId="0" applyFont="1" applyFill="1" applyBorder="1" applyAlignment="1" applyProtection="1">
      <alignment horizontal="center" vertical="center" wrapText="1"/>
    </xf>
    <xf numFmtId="0" fontId="25" fillId="12" borderId="51" xfId="0" applyFont="1" applyFill="1" applyBorder="1" applyAlignment="1" applyProtection="1">
      <alignment horizontal="center" vertical="center"/>
    </xf>
    <xf numFmtId="0" fontId="23" fillId="8" borderId="61" xfId="0" applyFont="1" applyFill="1" applyBorder="1" applyAlignment="1" applyProtection="1">
      <alignment horizontal="center" vertical="center" wrapText="1"/>
    </xf>
    <xf numFmtId="0" fontId="23" fillId="8" borderId="62" xfId="0" applyFont="1" applyFill="1" applyBorder="1" applyAlignment="1" applyProtection="1">
      <alignment horizontal="center" vertical="center" wrapText="1"/>
    </xf>
    <xf numFmtId="0" fontId="23" fillId="8" borderId="63" xfId="0" applyFont="1" applyFill="1" applyBorder="1" applyAlignment="1" applyProtection="1">
      <alignment horizontal="center" vertical="center" wrapText="1"/>
    </xf>
    <xf numFmtId="0" fontId="23" fillId="11" borderId="61" xfId="0" applyFont="1" applyFill="1" applyBorder="1" applyAlignment="1" applyProtection="1">
      <alignment horizontal="center" vertical="center"/>
    </xf>
    <xf numFmtId="0" fontId="23" fillId="11" borderId="62" xfId="0" applyFont="1" applyFill="1" applyBorder="1" applyAlignment="1" applyProtection="1">
      <alignment horizontal="center" vertical="center"/>
    </xf>
    <xf numFmtId="0" fontId="23" fillId="11" borderId="63" xfId="0" applyFont="1" applyFill="1" applyBorder="1" applyAlignment="1" applyProtection="1">
      <alignment horizontal="center" vertical="center"/>
    </xf>
    <xf numFmtId="0" fontId="23" fillId="14" borderId="61" xfId="0" applyFont="1" applyFill="1" applyBorder="1" applyAlignment="1" applyProtection="1">
      <alignment horizontal="center" vertical="center"/>
    </xf>
    <xf numFmtId="0" fontId="23" fillId="14" borderId="62" xfId="0" applyFont="1" applyFill="1" applyBorder="1" applyAlignment="1" applyProtection="1">
      <alignment horizontal="center" vertical="center"/>
    </xf>
    <xf numFmtId="0" fontId="23" fillId="14" borderId="63" xfId="0" applyFont="1" applyFill="1" applyBorder="1" applyAlignment="1" applyProtection="1">
      <alignment horizontal="center" vertical="center"/>
    </xf>
    <xf numFmtId="0" fontId="23" fillId="0" borderId="49" xfId="0" applyFont="1" applyFill="1" applyBorder="1" applyAlignment="1" applyProtection="1">
      <alignment horizontal="center" vertical="center" wrapText="1"/>
    </xf>
    <xf numFmtId="0" fontId="25" fillId="20" borderId="48" xfId="0" applyFont="1" applyFill="1" applyBorder="1" applyAlignment="1" applyProtection="1">
      <alignment horizontal="center" vertical="center"/>
    </xf>
    <xf numFmtId="0" fontId="25" fillId="20" borderId="51" xfId="0" applyFont="1" applyFill="1" applyBorder="1" applyAlignment="1" applyProtection="1">
      <alignment horizontal="center" vertical="center"/>
    </xf>
    <xf numFmtId="0" fontId="25" fillId="20" borderId="54" xfId="0" applyFont="1" applyFill="1" applyBorder="1" applyAlignment="1" applyProtection="1">
      <alignment horizontal="center" vertical="center"/>
    </xf>
    <xf numFmtId="0" fontId="25" fillId="17" borderId="48" xfId="0" applyFont="1" applyFill="1" applyBorder="1" applyAlignment="1" applyProtection="1">
      <alignment horizontal="center" vertical="center"/>
    </xf>
    <xf numFmtId="0" fontId="25" fillId="17" borderId="51" xfId="0" applyFont="1" applyFill="1" applyBorder="1" applyAlignment="1" applyProtection="1">
      <alignment horizontal="center" vertical="center"/>
    </xf>
    <xf numFmtId="0" fontId="25" fillId="17" borderId="54" xfId="0" applyFont="1" applyFill="1" applyBorder="1" applyAlignment="1" applyProtection="1">
      <alignment horizontal="center" vertical="center"/>
    </xf>
    <xf numFmtId="0" fontId="25" fillId="17" borderId="57" xfId="0" applyFont="1" applyFill="1" applyBorder="1" applyAlignment="1" applyProtection="1">
      <alignment horizontal="center" vertical="center"/>
    </xf>
    <xf numFmtId="0" fontId="25" fillId="17" borderId="3" xfId="0" applyFont="1" applyFill="1" applyBorder="1" applyAlignment="1" applyProtection="1">
      <alignment horizontal="center" vertical="center"/>
    </xf>
    <xf numFmtId="0" fontId="25" fillId="20" borderId="81" xfId="0" applyFont="1" applyFill="1" applyBorder="1" applyAlignment="1" applyProtection="1">
      <alignment horizontal="center" vertical="center"/>
    </xf>
    <xf numFmtId="0" fontId="25" fillId="20" borderId="57" xfId="0" applyFont="1" applyFill="1" applyBorder="1" applyAlignment="1" applyProtection="1">
      <alignment horizontal="center" vertical="center"/>
    </xf>
    <xf numFmtId="0" fontId="25" fillId="9" borderId="48" xfId="0" applyFont="1" applyFill="1" applyBorder="1" applyAlignment="1" applyProtection="1">
      <alignment horizontal="center" vertical="center"/>
    </xf>
    <xf numFmtId="0" fontId="25" fillId="9" borderId="112" xfId="0" applyFont="1" applyFill="1" applyBorder="1" applyAlignment="1" applyProtection="1">
      <alignment horizontal="center" vertical="center"/>
    </xf>
    <xf numFmtId="0" fontId="25" fillId="18" borderId="48" xfId="0" applyFont="1" applyFill="1" applyBorder="1" applyAlignment="1" applyProtection="1">
      <alignment horizontal="center" vertical="center"/>
    </xf>
    <xf numFmtId="0" fontId="25" fillId="18" borderId="54" xfId="0" applyFont="1" applyFill="1" applyBorder="1" applyAlignment="1" applyProtection="1">
      <alignment horizontal="center" vertical="center"/>
    </xf>
    <xf numFmtId="0" fontId="25" fillId="9" borderId="81" xfId="0" applyFont="1" applyFill="1" applyBorder="1" applyAlignment="1" applyProtection="1">
      <alignment horizontal="center" vertical="center"/>
    </xf>
    <xf numFmtId="0" fontId="25" fillId="9" borderId="59" xfId="0" applyFont="1" applyFill="1" applyBorder="1" applyAlignment="1" applyProtection="1">
      <alignment horizontal="center" vertical="center"/>
    </xf>
    <xf numFmtId="0" fontId="25" fillId="17" borderId="81" xfId="0" applyFont="1" applyFill="1" applyBorder="1" applyAlignment="1" applyProtection="1">
      <alignment horizontal="center" vertical="center"/>
    </xf>
    <xf numFmtId="0" fontId="23" fillId="0" borderId="78" xfId="0" applyFont="1" applyFill="1" applyBorder="1" applyAlignment="1" applyProtection="1">
      <alignment horizontal="center" vertical="center" wrapText="1"/>
    </xf>
    <xf numFmtId="0" fontId="26" fillId="15" borderId="48" xfId="0" applyFont="1" applyFill="1" applyBorder="1" applyAlignment="1" applyProtection="1">
      <alignment horizontal="center" vertical="center" wrapText="1"/>
    </xf>
    <xf numFmtId="0" fontId="26" fillId="15" borderId="51" xfId="0" applyFont="1" applyFill="1" applyBorder="1" applyAlignment="1" applyProtection="1">
      <alignment horizontal="center" vertical="center" wrapText="1"/>
    </xf>
    <xf numFmtId="0" fontId="26" fillId="15" borderId="54" xfId="0" applyFont="1" applyFill="1" applyBorder="1" applyAlignment="1" applyProtection="1">
      <alignment horizontal="center" vertical="center" wrapText="1"/>
    </xf>
    <xf numFmtId="0" fontId="26" fillId="13" borderId="48" xfId="0" applyFont="1" applyFill="1" applyBorder="1" applyAlignment="1" applyProtection="1">
      <alignment horizontal="center" vertical="center"/>
    </xf>
    <xf numFmtId="0" fontId="26" fillId="13" borderId="51" xfId="0" applyFont="1" applyFill="1" applyBorder="1" applyAlignment="1" applyProtection="1">
      <alignment horizontal="center" vertical="center"/>
    </xf>
    <xf numFmtId="0" fontId="26" fillId="13" borderId="54"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0" borderId="52" xfId="0" applyFont="1" applyBorder="1" applyAlignment="1" applyProtection="1">
      <alignment horizontal="center" vertical="center"/>
    </xf>
    <xf numFmtId="0" fontId="23" fillId="0" borderId="49" xfId="0" applyFont="1" applyBorder="1" applyAlignment="1" applyProtection="1">
      <alignment horizontal="center" vertical="center"/>
    </xf>
    <xf numFmtId="0" fontId="25" fillId="19" borderId="81" xfId="0" applyFont="1" applyFill="1" applyBorder="1" applyAlignment="1" applyProtection="1">
      <alignment horizontal="center" vertical="center"/>
    </xf>
    <xf numFmtId="0" fontId="25" fillId="19" borderId="3" xfId="0" applyFont="1" applyFill="1" applyBorder="1" applyAlignment="1" applyProtection="1">
      <alignment horizontal="center" vertical="center"/>
    </xf>
    <xf numFmtId="0" fontId="26" fillId="15" borderId="81" xfId="0" applyFont="1" applyFill="1" applyBorder="1" applyAlignment="1" applyProtection="1">
      <alignment horizontal="center" vertical="center" wrapText="1"/>
    </xf>
    <xf numFmtId="0" fontId="26" fillId="15" borderId="3" xfId="0" applyFont="1" applyFill="1" applyBorder="1" applyAlignment="1" applyProtection="1">
      <alignment horizontal="center" vertical="center" wrapText="1"/>
    </xf>
    <xf numFmtId="0" fontId="26" fillId="3" borderId="57" xfId="0" applyFont="1" applyFill="1" applyBorder="1" applyAlignment="1" applyProtection="1">
      <alignment horizontal="center" vertical="center"/>
    </xf>
    <xf numFmtId="0" fontId="23" fillId="3" borderId="5" xfId="0" applyFont="1" applyFill="1" applyBorder="1" applyAlignment="1" applyProtection="1">
      <alignment horizontal="center" vertical="center" wrapText="1"/>
    </xf>
    <xf numFmtId="0" fontId="25" fillId="16" borderId="81" xfId="0" applyFont="1" applyFill="1" applyBorder="1" applyAlignment="1" applyProtection="1">
      <alignment horizontal="center" vertical="center"/>
    </xf>
    <xf numFmtId="0" fontId="25" fillId="16" borderId="57" xfId="0" applyFont="1" applyFill="1" applyBorder="1" applyAlignment="1" applyProtection="1">
      <alignment horizontal="center" vertical="center"/>
    </xf>
    <xf numFmtId="0" fontId="25" fillId="16" borderId="3" xfId="0" applyFont="1" applyFill="1" applyBorder="1" applyAlignment="1" applyProtection="1">
      <alignment horizontal="center" vertical="center"/>
    </xf>
    <xf numFmtId="0" fontId="23" fillId="3" borderId="12" xfId="0" applyFont="1" applyFill="1" applyBorder="1" applyAlignment="1" applyProtection="1">
      <alignment horizontal="center" vertical="center"/>
    </xf>
    <xf numFmtId="0" fontId="23" fillId="3" borderId="134" xfId="0" applyFont="1" applyFill="1" applyBorder="1" applyAlignment="1" applyProtection="1">
      <alignment horizontal="center" vertical="center"/>
    </xf>
    <xf numFmtId="0" fontId="23" fillId="3" borderId="4" xfId="0" applyFont="1" applyFill="1" applyBorder="1" applyAlignment="1" applyProtection="1">
      <alignment horizontal="center" vertical="center"/>
    </xf>
    <xf numFmtId="0" fontId="23" fillId="3" borderId="76" xfId="0" applyFont="1" applyFill="1" applyBorder="1" applyAlignment="1" applyProtection="1">
      <alignment horizontal="center" vertical="center"/>
    </xf>
    <xf numFmtId="0" fontId="23" fillId="3" borderId="70" xfId="0" applyFont="1" applyFill="1" applyBorder="1" applyAlignment="1" applyProtection="1">
      <alignment horizontal="center" vertical="center"/>
    </xf>
    <xf numFmtId="0" fontId="23" fillId="3" borderId="77" xfId="0" applyFont="1" applyFill="1" applyBorder="1" applyAlignment="1" applyProtection="1">
      <alignment horizontal="center" vertical="center"/>
    </xf>
    <xf numFmtId="0" fontId="23" fillId="0" borderId="150" xfId="0" applyFont="1" applyFill="1" applyBorder="1" applyAlignment="1" applyProtection="1">
      <alignment horizontal="center" vertical="center"/>
    </xf>
    <xf numFmtId="0" fontId="23" fillId="0" borderId="78"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3" fillId="3" borderId="126" xfId="0" applyFont="1" applyFill="1" applyBorder="1" applyAlignment="1" applyProtection="1">
      <alignment horizontal="center" vertical="center"/>
    </xf>
    <xf numFmtId="0" fontId="23" fillId="3" borderId="64"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65" xfId="0" applyFont="1" applyFill="1" applyBorder="1" applyAlignment="1" applyProtection="1">
      <alignment horizontal="center" vertical="center"/>
    </xf>
    <xf numFmtId="0" fontId="23" fillId="3" borderId="47" xfId="0" applyFont="1" applyFill="1" applyBorder="1" applyAlignment="1" applyProtection="1">
      <alignment horizontal="center" vertical="center"/>
    </xf>
    <xf numFmtId="0" fontId="23" fillId="3" borderId="66" xfId="0" applyFont="1" applyFill="1" applyBorder="1" applyAlignment="1" applyProtection="1">
      <alignment horizontal="center" vertical="center"/>
    </xf>
    <xf numFmtId="0" fontId="23" fillId="3" borderId="58" xfId="0" applyFont="1" applyFill="1" applyBorder="1" applyAlignment="1" applyProtection="1">
      <alignment horizontal="center" vertical="center"/>
    </xf>
    <xf numFmtId="0" fontId="23" fillId="3" borderId="57" xfId="0" applyFont="1" applyFill="1" applyBorder="1" applyAlignment="1" applyProtection="1">
      <alignment horizontal="center" vertical="center"/>
    </xf>
    <xf numFmtId="0" fontId="23" fillId="3" borderId="59" xfId="0" applyFont="1" applyFill="1" applyBorder="1" applyAlignment="1" applyProtection="1">
      <alignment horizontal="center" vertical="center"/>
    </xf>
    <xf numFmtId="0" fontId="23" fillId="3" borderId="27" xfId="0" applyFont="1" applyFill="1" applyBorder="1" applyAlignment="1" applyProtection="1">
      <alignment horizontal="center" vertical="center"/>
    </xf>
    <xf numFmtId="0" fontId="23" fillId="3" borderId="29" xfId="0" applyFont="1" applyFill="1" applyBorder="1" applyAlignment="1" applyProtection="1">
      <alignment horizontal="center" vertical="center"/>
    </xf>
    <xf numFmtId="0" fontId="23" fillId="3" borderId="173" xfId="0" applyFont="1" applyFill="1" applyBorder="1" applyAlignment="1" applyProtection="1">
      <alignment horizontal="center" vertical="center" wrapText="1"/>
    </xf>
    <xf numFmtId="0" fontId="23" fillId="3" borderId="165" xfId="0" applyFont="1" applyFill="1" applyBorder="1" applyAlignment="1" applyProtection="1">
      <alignment horizontal="center" vertical="center" wrapText="1"/>
    </xf>
    <xf numFmtId="0" fontId="23" fillId="3" borderId="161" xfId="0" applyFont="1" applyFill="1" applyBorder="1" applyAlignment="1" applyProtection="1">
      <alignment horizontal="center" vertical="center" wrapText="1"/>
    </xf>
    <xf numFmtId="0" fontId="23" fillId="13" borderId="61" xfId="0" applyFont="1" applyFill="1" applyBorder="1" applyAlignment="1" applyProtection="1">
      <alignment horizontal="center" vertical="center"/>
    </xf>
    <xf numFmtId="0" fontId="23" fillId="13" borderId="62" xfId="0" applyFont="1" applyFill="1" applyBorder="1" applyAlignment="1" applyProtection="1">
      <alignment horizontal="center" vertical="center"/>
    </xf>
    <xf numFmtId="0" fontId="23" fillId="13" borderId="63" xfId="0" applyFont="1" applyFill="1" applyBorder="1" applyAlignment="1" applyProtection="1">
      <alignment horizontal="center" vertical="center"/>
    </xf>
    <xf numFmtId="0" fontId="23" fillId="6" borderId="61" xfId="0" applyFont="1" applyFill="1" applyBorder="1" applyAlignment="1" applyProtection="1">
      <alignment horizontal="center" vertical="center"/>
    </xf>
    <xf numFmtId="0" fontId="23" fillId="6" borderId="62" xfId="0" applyFont="1" applyFill="1" applyBorder="1" applyAlignment="1" applyProtection="1">
      <alignment horizontal="center" vertical="center"/>
    </xf>
    <xf numFmtId="0" fontId="23" fillId="6" borderId="63" xfId="0" applyFont="1" applyFill="1" applyBorder="1" applyAlignment="1" applyProtection="1">
      <alignment horizontal="center" vertical="center"/>
    </xf>
    <xf numFmtId="0" fontId="23" fillId="7" borderId="61" xfId="0" applyFont="1" applyFill="1" applyBorder="1" applyAlignment="1" applyProtection="1">
      <alignment horizontal="center" vertical="center"/>
    </xf>
    <xf numFmtId="0" fontId="23" fillId="7" borderId="62" xfId="0" applyFont="1" applyFill="1" applyBorder="1" applyAlignment="1" applyProtection="1">
      <alignment horizontal="center" vertical="center"/>
    </xf>
    <xf numFmtId="0" fontId="23" fillId="7" borderId="63" xfId="0" applyFont="1" applyFill="1" applyBorder="1" applyAlignment="1" applyProtection="1">
      <alignment horizontal="center" vertical="center"/>
    </xf>
    <xf numFmtId="0" fontId="25" fillId="12" borderId="58" xfId="0" applyFont="1" applyFill="1" applyBorder="1" applyAlignment="1" applyProtection="1">
      <alignment horizontal="center" vertical="center"/>
    </xf>
    <xf numFmtId="0" fontId="25" fillId="12" borderId="57" xfId="0" applyFont="1" applyFill="1" applyBorder="1" applyAlignment="1" applyProtection="1">
      <alignment horizontal="center" vertical="center"/>
    </xf>
    <xf numFmtId="0" fontId="25" fillId="12" borderId="3" xfId="0" applyFont="1" applyFill="1" applyBorder="1" applyAlignment="1" applyProtection="1">
      <alignment horizontal="center" vertical="center"/>
    </xf>
    <xf numFmtId="0" fontId="23" fillId="5" borderId="62" xfId="0" applyFont="1" applyFill="1" applyBorder="1" applyAlignment="1" applyProtection="1">
      <alignment horizontal="center" vertical="center" wrapText="1"/>
    </xf>
    <xf numFmtId="0" fontId="23" fillId="5" borderId="63" xfId="0" applyFont="1" applyFill="1" applyBorder="1" applyAlignment="1" applyProtection="1">
      <alignment horizontal="center" vertical="center" wrapText="1"/>
    </xf>
    <xf numFmtId="0" fontId="26" fillId="13" borderId="81" xfId="0" applyFont="1" applyFill="1" applyBorder="1" applyAlignment="1" applyProtection="1">
      <alignment horizontal="center" vertical="center"/>
    </xf>
    <xf numFmtId="0" fontId="26" fillId="13" borderId="57" xfId="0" applyFont="1" applyFill="1" applyBorder="1" applyAlignment="1" applyProtection="1">
      <alignment horizontal="center" vertical="center"/>
    </xf>
    <xf numFmtId="0" fontId="26" fillId="13" borderId="3" xfId="0" applyFont="1" applyFill="1" applyBorder="1" applyAlignment="1" applyProtection="1">
      <alignment horizontal="center" vertical="center"/>
    </xf>
    <xf numFmtId="0" fontId="23" fillId="3" borderId="62" xfId="0" applyFont="1" applyFill="1" applyBorder="1" applyAlignment="1" applyProtection="1">
      <alignment horizontal="center" vertical="center"/>
    </xf>
    <xf numFmtId="0" fontId="23" fillId="3" borderId="63" xfId="0" applyFont="1" applyFill="1" applyBorder="1" applyAlignment="1" applyProtection="1">
      <alignment horizontal="center" vertical="center"/>
    </xf>
    <xf numFmtId="0" fontId="23" fillId="0" borderId="83" xfId="0" applyFont="1" applyFill="1" applyBorder="1" applyAlignment="1" applyProtection="1">
      <alignment horizontal="center" vertical="center"/>
    </xf>
    <xf numFmtId="0" fontId="23" fillId="0" borderId="52" xfId="0" applyFont="1" applyFill="1" applyBorder="1" applyAlignment="1" applyProtection="1">
      <alignment horizontal="center" vertical="center"/>
    </xf>
    <xf numFmtId="0" fontId="23" fillId="0" borderId="55" xfId="0" applyFont="1" applyFill="1" applyBorder="1" applyAlignment="1" applyProtection="1">
      <alignment horizontal="center" vertical="center"/>
    </xf>
    <xf numFmtId="38" fontId="23" fillId="0" borderId="79" xfId="2" applyFont="1" applyFill="1" applyBorder="1" applyAlignment="1" applyProtection="1">
      <alignment horizontal="center" vertical="center"/>
    </xf>
    <xf numFmtId="38" fontId="23" fillId="0" borderId="78" xfId="2" applyFont="1" applyFill="1" applyBorder="1" applyAlignment="1" applyProtection="1">
      <alignment horizontal="center" vertical="center"/>
    </xf>
    <xf numFmtId="0" fontId="23" fillId="9" borderId="61" xfId="0" applyFont="1" applyFill="1" applyBorder="1" applyAlignment="1" applyProtection="1">
      <alignment horizontal="center" vertical="center"/>
    </xf>
    <xf numFmtId="0" fontId="23" fillId="9" borderId="62" xfId="0" applyFont="1" applyFill="1" applyBorder="1" applyAlignment="1" applyProtection="1">
      <alignment horizontal="center" vertical="center"/>
    </xf>
    <xf numFmtId="0" fontId="23" fillId="9" borderId="63" xfId="0" applyFont="1" applyFill="1" applyBorder="1" applyAlignment="1" applyProtection="1">
      <alignment horizontal="center" vertical="center"/>
    </xf>
    <xf numFmtId="0" fontId="23" fillId="0" borderId="79" xfId="0" applyFont="1" applyFill="1" applyBorder="1" applyAlignment="1" applyProtection="1">
      <alignment horizontal="center" vertical="center" wrapText="1"/>
    </xf>
    <xf numFmtId="0" fontId="23" fillId="0" borderId="150" xfId="0" applyFont="1" applyBorder="1" applyAlignment="1" applyProtection="1">
      <alignment horizontal="center" vertical="center"/>
    </xf>
    <xf numFmtId="0" fontId="23" fillId="0" borderId="78" xfId="0" applyFont="1" applyBorder="1" applyAlignment="1" applyProtection="1">
      <alignment horizontal="center" vertical="center"/>
    </xf>
    <xf numFmtId="0" fontId="23" fillId="0" borderId="21" xfId="0" applyFont="1" applyBorder="1" applyAlignment="1" applyProtection="1">
      <alignment horizontal="center" vertical="center"/>
    </xf>
    <xf numFmtId="0" fontId="23" fillId="0" borderId="150" xfId="0" applyFont="1" applyBorder="1" applyAlignment="1" applyProtection="1">
      <alignment horizontal="center" vertical="center" wrapText="1"/>
    </xf>
    <xf numFmtId="0" fontId="23" fillId="0" borderId="78" xfId="0" applyFont="1" applyBorder="1" applyAlignment="1" applyProtection="1">
      <alignment horizontal="center" vertical="center" wrapText="1"/>
    </xf>
    <xf numFmtId="0" fontId="23" fillId="0" borderId="21" xfId="0" applyFont="1" applyBorder="1" applyAlignment="1" applyProtection="1">
      <alignment horizontal="center" vertical="center" wrapText="1"/>
    </xf>
    <xf numFmtId="0" fontId="25" fillId="16" borderId="48" xfId="0" applyFont="1" applyFill="1" applyBorder="1" applyAlignment="1" applyProtection="1">
      <alignment horizontal="center" vertical="center"/>
    </xf>
    <xf numFmtId="0" fontId="25" fillId="16" borderId="51" xfId="0" applyFont="1" applyFill="1" applyBorder="1" applyAlignment="1" applyProtection="1">
      <alignment horizontal="center" vertical="center"/>
    </xf>
    <xf numFmtId="0" fontId="25" fillId="16" borderId="54" xfId="0" applyFont="1" applyFill="1" applyBorder="1" applyAlignment="1" applyProtection="1">
      <alignment horizontal="center" vertical="center"/>
    </xf>
    <xf numFmtId="0" fontId="25" fillId="9" borderId="57" xfId="0" applyFont="1" applyFill="1" applyBorder="1" applyAlignment="1" applyProtection="1">
      <alignment horizontal="center" vertical="center"/>
    </xf>
    <xf numFmtId="0" fontId="23" fillId="3" borderId="27" xfId="0" applyFont="1" applyFill="1" applyBorder="1" applyAlignment="1" applyProtection="1">
      <alignment horizontal="center" vertical="center" wrapText="1"/>
    </xf>
    <xf numFmtId="0" fontId="23" fillId="3" borderId="28" xfId="0" applyFont="1" applyFill="1" applyBorder="1" applyAlignment="1" applyProtection="1">
      <alignment horizontal="center" vertical="center" wrapText="1"/>
    </xf>
    <xf numFmtId="0" fontId="23" fillId="3" borderId="29" xfId="0" applyFont="1" applyFill="1" applyBorder="1" applyAlignment="1" applyProtection="1">
      <alignment horizontal="center" vertical="center" wrapText="1"/>
    </xf>
    <xf numFmtId="0" fontId="25" fillId="18" borderId="81" xfId="0" applyFont="1" applyFill="1" applyBorder="1" applyAlignment="1" applyProtection="1">
      <alignment horizontal="center" vertical="center"/>
    </xf>
    <xf numFmtId="0" fontId="23" fillId="3" borderId="67" xfId="0" applyFont="1" applyFill="1" applyBorder="1" applyAlignment="1" applyProtection="1">
      <alignment horizontal="center" vertical="center"/>
    </xf>
    <xf numFmtId="0" fontId="23" fillId="3" borderId="60" xfId="0" applyFont="1" applyFill="1" applyBorder="1" applyAlignment="1" applyProtection="1">
      <alignment horizontal="center" vertical="center"/>
    </xf>
    <xf numFmtId="0" fontId="23" fillId="3" borderId="26" xfId="0" applyFont="1" applyFill="1" applyBorder="1" applyAlignment="1" applyProtection="1">
      <alignment horizontal="center" vertical="center"/>
    </xf>
    <xf numFmtId="0" fontId="23" fillId="3" borderId="73" xfId="0" applyFont="1" applyFill="1" applyBorder="1" applyAlignment="1" applyProtection="1">
      <alignment horizontal="center" vertical="center"/>
    </xf>
    <xf numFmtId="0" fontId="23" fillId="3" borderId="75" xfId="0" applyFont="1" applyFill="1" applyBorder="1" applyAlignment="1" applyProtection="1">
      <alignment horizontal="center" vertical="center"/>
    </xf>
    <xf numFmtId="0" fontId="25" fillId="9" borderId="51" xfId="0" applyFont="1" applyFill="1" applyBorder="1" applyAlignment="1" applyProtection="1">
      <alignment horizontal="center" vertical="center"/>
    </xf>
    <xf numFmtId="0" fontId="25" fillId="9" borderId="54" xfId="0" applyFont="1" applyFill="1" applyBorder="1" applyAlignment="1" applyProtection="1">
      <alignment horizontal="center" vertical="center"/>
    </xf>
    <xf numFmtId="0" fontId="25" fillId="18" borderId="82" xfId="0" applyFont="1" applyFill="1" applyBorder="1" applyAlignment="1" applyProtection="1">
      <alignment horizontal="center" vertical="center"/>
    </xf>
    <xf numFmtId="0" fontId="25" fillId="18" borderId="51" xfId="0" applyFont="1" applyFill="1" applyBorder="1" applyAlignment="1" applyProtection="1">
      <alignment horizontal="center" vertical="center"/>
    </xf>
    <xf numFmtId="0" fontId="23" fillId="0" borderId="83" xfId="0" applyFont="1" applyBorder="1" applyAlignment="1" applyProtection="1">
      <alignment horizontal="center" vertical="center"/>
    </xf>
    <xf numFmtId="0" fontId="23" fillId="3" borderId="79" xfId="0" applyFont="1" applyFill="1" applyBorder="1" applyAlignment="1" applyProtection="1">
      <alignment horizontal="center" vertical="center" wrapText="1"/>
    </xf>
    <xf numFmtId="0" fontId="23" fillId="3" borderId="78" xfId="0" applyFont="1" applyFill="1" applyBorder="1" applyAlignment="1" applyProtection="1">
      <alignment horizontal="center" vertical="center"/>
    </xf>
    <xf numFmtId="0" fontId="23" fillId="3" borderId="80" xfId="0" applyFont="1" applyFill="1" applyBorder="1" applyAlignment="1" applyProtection="1">
      <alignment horizontal="center" vertical="center"/>
    </xf>
    <xf numFmtId="179" fontId="23" fillId="3" borderId="171" xfId="0" applyNumberFormat="1" applyFont="1" applyFill="1" applyBorder="1" applyAlignment="1" applyProtection="1">
      <alignment horizontal="center" vertical="center"/>
    </xf>
    <xf numFmtId="179" fontId="23" fillId="3" borderId="172" xfId="0" applyNumberFormat="1" applyFont="1" applyFill="1" applyBorder="1" applyAlignment="1" applyProtection="1">
      <alignment horizontal="center" vertical="center"/>
    </xf>
    <xf numFmtId="179" fontId="23" fillId="3" borderId="18" xfId="0" applyNumberFormat="1" applyFont="1" applyFill="1" applyBorder="1" applyAlignment="1" applyProtection="1">
      <alignment horizontal="center" vertical="center"/>
    </xf>
    <xf numFmtId="179" fontId="23" fillId="3" borderId="154" xfId="0" applyNumberFormat="1" applyFont="1" applyFill="1" applyBorder="1" applyAlignment="1" applyProtection="1">
      <alignment horizontal="center" vertical="center" wrapText="1"/>
    </xf>
    <xf numFmtId="179" fontId="23" fillId="3" borderId="162" xfId="0" applyNumberFormat="1" applyFont="1" applyFill="1" applyBorder="1" applyAlignment="1" applyProtection="1">
      <alignment horizontal="center" vertical="center" wrapText="1"/>
    </xf>
    <xf numFmtId="0" fontId="23" fillId="3" borderId="155" xfId="0" applyFont="1" applyFill="1" applyBorder="1" applyAlignment="1" applyProtection="1">
      <alignment horizontal="center" vertical="center" wrapText="1"/>
    </xf>
    <xf numFmtId="0" fontId="23" fillId="3" borderId="163" xfId="0" applyFont="1" applyFill="1" applyBorder="1" applyAlignment="1" applyProtection="1">
      <alignment horizontal="center" vertical="center" wrapText="1"/>
    </xf>
    <xf numFmtId="179" fontId="23" fillId="3" borderId="156" xfId="0" applyNumberFormat="1" applyFont="1" applyFill="1" applyBorder="1" applyAlignment="1" applyProtection="1">
      <alignment horizontal="center" vertical="center" wrapText="1"/>
    </xf>
    <xf numFmtId="179" fontId="23" fillId="3" borderId="164" xfId="0" applyNumberFormat="1" applyFont="1" applyFill="1" applyBorder="1" applyAlignment="1" applyProtection="1">
      <alignment horizontal="center" vertical="center" wrapText="1"/>
    </xf>
    <xf numFmtId="182" fontId="23" fillId="3" borderId="58" xfId="0" applyNumberFormat="1" applyFont="1" applyFill="1" applyBorder="1" applyAlignment="1" applyProtection="1">
      <alignment horizontal="center" vertical="center"/>
    </xf>
    <xf numFmtId="182" fontId="23" fillId="3" borderId="57" xfId="0" applyNumberFormat="1" applyFont="1" applyFill="1" applyBorder="1" applyAlignment="1" applyProtection="1">
      <alignment horizontal="center" vertical="center"/>
    </xf>
    <xf numFmtId="182" fontId="23" fillId="3" borderId="59" xfId="0" applyNumberFormat="1" applyFont="1" applyFill="1" applyBorder="1" applyAlignment="1" applyProtection="1">
      <alignment horizontal="center" vertical="center"/>
    </xf>
    <xf numFmtId="0" fontId="23" fillId="3" borderId="72" xfId="0" applyFont="1" applyFill="1" applyBorder="1" applyAlignment="1" applyProtection="1">
      <alignment horizontal="center" vertical="center"/>
    </xf>
    <xf numFmtId="0" fontId="23" fillId="3" borderId="74" xfId="0" applyFont="1" applyFill="1" applyBorder="1" applyAlignment="1" applyProtection="1">
      <alignment horizontal="center" vertical="center"/>
    </xf>
    <xf numFmtId="0" fontId="6" fillId="2" borderId="7" xfId="0" applyFont="1" applyFill="1" applyBorder="1" applyAlignment="1">
      <alignment horizontal="center" vertical="center" wrapText="1"/>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39" xfId="0" applyFont="1" applyFill="1" applyBorder="1" applyAlignment="1">
      <alignment horizontal="center" vertical="center"/>
    </xf>
    <xf numFmtId="0" fontId="6" fillId="2" borderId="19" xfId="0" applyFont="1" applyFill="1" applyBorder="1" applyAlignment="1">
      <alignment horizontal="center" vertical="center"/>
    </xf>
    <xf numFmtId="0" fontId="8" fillId="0" borderId="19" xfId="0" applyFont="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6" fillId="2" borderId="138" xfId="0" applyFont="1" applyFill="1" applyBorder="1" applyAlignment="1">
      <alignment horizontal="center" vertical="center"/>
    </xf>
    <xf numFmtId="0" fontId="6" fillId="2" borderId="23"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52" xfId="0" applyFont="1" applyFill="1" applyBorder="1" applyAlignment="1">
      <alignment horizontal="center" vertical="center"/>
    </xf>
    <xf numFmtId="0" fontId="3" fillId="2" borderId="55"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2" fillId="0" borderId="47" xfId="0" applyFont="1" applyBorder="1" applyAlignment="1">
      <alignment horizontal="center" vertical="center"/>
    </xf>
    <xf numFmtId="0" fontId="4" fillId="0" borderId="47" xfId="0" applyFont="1" applyBorder="1" applyAlignment="1">
      <alignment horizontal="center" vertical="center"/>
    </xf>
    <xf numFmtId="0" fontId="3" fillId="0" borderId="0" xfId="0" applyFont="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0" borderId="30" xfId="0" applyFont="1" applyBorder="1" applyAlignment="1">
      <alignment horizontal="center" vertical="center"/>
    </xf>
    <xf numFmtId="0" fontId="3" fillId="0" borderId="33" xfId="0" applyFont="1" applyBorder="1" applyAlignment="1">
      <alignment horizontal="center" vertical="center"/>
    </xf>
    <xf numFmtId="0" fontId="3" fillId="0" borderId="27" xfId="0" applyFont="1" applyBorder="1" applyAlignment="1">
      <alignment horizontal="center" vertical="center"/>
    </xf>
    <xf numFmtId="0" fontId="4" fillId="3" borderId="12"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4" xfId="0" applyFont="1" applyBorder="1" applyAlignment="1">
      <alignment horizontal="center" vertical="center"/>
    </xf>
  </cellXfs>
  <cellStyles count="3">
    <cellStyle name="ハイパーリンク" xfId="1" builtinId="8"/>
    <cellStyle name="桁区切り" xfId="2" builtinId="6"/>
    <cellStyle name="標準" xfId="0" builtinId="0"/>
  </cellStyles>
  <dxfs count="0"/>
  <tableStyles count="0" defaultTableStyle="TableStyleMedium2" defaultPivotStyle="PivotStyleLight16"/>
  <colors>
    <mruColors>
      <color rgb="FF0000FF"/>
      <color rgb="FF9966FF"/>
      <color rgb="FFFFFFCC"/>
      <color rgb="FFFF9900"/>
      <color rgb="FF009900"/>
      <color rgb="FFFF5050"/>
      <color rgb="FFFF0000"/>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5.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hartsheet" Target="chartsheets/sheet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3.xml"/><Relationship Id="rId11" Type="http://schemas.openxmlformats.org/officeDocument/2006/relationships/chartsheet" Target="chartsheets/sheet8.xml"/><Relationship Id="rId5" Type="http://schemas.openxmlformats.org/officeDocument/2006/relationships/chartsheet" Target="chartsheets/sheet2.xml"/><Relationship Id="rId15" Type="http://schemas.openxmlformats.org/officeDocument/2006/relationships/calcChain" Target="calcChain.xml"/><Relationship Id="rId10" Type="http://schemas.openxmlformats.org/officeDocument/2006/relationships/chartsheet" Target="chartsheets/sheet7.xml"/><Relationship Id="rId4" Type="http://schemas.openxmlformats.org/officeDocument/2006/relationships/chartsheet" Target="chartsheets/sheet1.xml"/><Relationship Id="rId9" Type="http://schemas.openxmlformats.org/officeDocument/2006/relationships/chartsheet" Target="chartsheets/sheet6.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画素数推移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317156961133296E-2"/>
          <c:y val="7.346038196149339E-2"/>
          <c:w val="0.88567280862358988"/>
          <c:h val="0.8279229631071805"/>
        </c:manualLayout>
      </c:layout>
      <c:scatterChart>
        <c:scatterStyle val="lineMarker"/>
        <c:varyColors val="0"/>
        <c:ser>
          <c:idx val="0"/>
          <c:order val="0"/>
          <c:tx>
            <c:strRef>
              <c:f>Data!$A$5</c:f>
              <c:strCache>
                <c:ptCount val="1"/>
                <c:pt idx="0">
                  <c:v>645</c:v>
                </c:pt>
              </c:strCache>
            </c:strRef>
          </c:tx>
          <c:spPr>
            <a:ln w="25400" cap="rnd">
              <a:noFill/>
              <a:round/>
            </a:ln>
            <a:effectLst/>
          </c:spPr>
          <c:marker>
            <c:symbol val="diamond"/>
            <c:size val="4"/>
            <c:spPr>
              <a:solidFill>
                <a:schemeClr val="tx1">
                  <a:lumMod val="95000"/>
                  <a:lumOff val="5000"/>
                </a:schemeClr>
              </a:solidFill>
              <a:ln w="9525">
                <a:solidFill>
                  <a:schemeClr val="tx1"/>
                </a:solidFill>
              </a:ln>
              <a:effectLst/>
            </c:spPr>
          </c:marker>
          <c:xVal>
            <c:numRef>
              <c:f>Data!$F$5:$F$11</c:f>
              <c:numCache>
                <c:formatCode>yyyy"年"m"月"</c:formatCode>
                <c:ptCount val="7"/>
                <c:pt idx="0">
                  <c:v>42339</c:v>
                </c:pt>
                <c:pt idx="1">
                  <c:v>41730</c:v>
                </c:pt>
                <c:pt idx="2">
                  <c:v>40238</c:v>
                </c:pt>
                <c:pt idx="3">
                  <c:v>41883</c:v>
                </c:pt>
                <c:pt idx="4">
                  <c:v>41883</c:v>
                </c:pt>
                <c:pt idx="5">
                  <c:v>41153</c:v>
                </c:pt>
                <c:pt idx="6">
                  <c:v>42522</c:v>
                </c:pt>
              </c:numCache>
            </c:numRef>
          </c:xVal>
          <c:yVal>
            <c:numRef>
              <c:f>Data!$N$5:$N$11</c:f>
              <c:numCache>
                <c:formatCode>#,##0.0_ </c:formatCode>
                <c:ptCount val="7"/>
                <c:pt idx="0">
                  <c:v>51.121152000000002</c:v>
                </c:pt>
                <c:pt idx="1">
                  <c:v>51.121152000000002</c:v>
                </c:pt>
                <c:pt idx="2">
                  <c:v>41.218048000000003</c:v>
                </c:pt>
                <c:pt idx="3">
                  <c:v>37.5</c:v>
                </c:pt>
                <c:pt idx="4">
                  <c:v>37.5</c:v>
                </c:pt>
                <c:pt idx="5">
                  <c:v>37.6</c:v>
                </c:pt>
                <c:pt idx="6">
                  <c:v>51.402239999999999</c:v>
                </c:pt>
              </c:numCache>
            </c:numRef>
          </c:yVal>
          <c:smooth val="0"/>
          <c:extLst>
            <c:ext xmlns:c16="http://schemas.microsoft.com/office/drawing/2014/chart" uri="{C3380CC4-5D6E-409C-BE32-E72D297353CC}">
              <c16:uniqueId val="{00000000-6326-499C-856A-74A9F1A8FA1E}"/>
            </c:ext>
          </c:extLst>
        </c:ser>
        <c:ser>
          <c:idx val="1"/>
          <c:order val="1"/>
          <c:tx>
            <c:v>FullFrame &amp; APS-H</c:v>
          </c:tx>
          <c:spPr>
            <a:ln w="25400" cap="rnd">
              <a:noFill/>
              <a:round/>
            </a:ln>
            <a:effectLst/>
          </c:spPr>
          <c:marker>
            <c:symbol val="diamond"/>
            <c:size val="4"/>
            <c:spPr>
              <a:solidFill>
                <a:srgbClr val="FF5050"/>
              </a:solidFill>
              <a:ln w="9525">
                <a:solidFill>
                  <a:srgbClr val="FF5050"/>
                </a:solidFill>
              </a:ln>
              <a:effectLst/>
            </c:spPr>
          </c:marker>
          <c:xVal>
            <c:numRef>
              <c:f>Data!$F$12:$F$82</c:f>
              <c:numCache>
                <c:formatCode>yyyy"年"m"月"</c:formatCode>
                <c:ptCount val="71"/>
                <c:pt idx="0">
                  <c:v>43837</c:v>
                </c:pt>
                <c:pt idx="1">
                  <c:v>42887</c:v>
                </c:pt>
                <c:pt idx="2">
                  <c:v>42583</c:v>
                </c:pt>
                <c:pt idx="3">
                  <c:v>42401</c:v>
                </c:pt>
                <c:pt idx="4">
                  <c:v>42036</c:v>
                </c:pt>
                <c:pt idx="5">
                  <c:v>42036</c:v>
                </c:pt>
                <c:pt idx="6">
                  <c:v>41153</c:v>
                </c:pt>
                <c:pt idx="7">
                  <c:v>41122</c:v>
                </c:pt>
                <c:pt idx="8">
                  <c:v>40969</c:v>
                </c:pt>
                <c:pt idx="9">
                  <c:v>40817</c:v>
                </c:pt>
                <c:pt idx="10">
                  <c:v>39692</c:v>
                </c:pt>
                <c:pt idx="11">
                  <c:v>39264</c:v>
                </c:pt>
                <c:pt idx="12">
                  <c:v>38565</c:v>
                </c:pt>
                <c:pt idx="13">
                  <c:v>38231</c:v>
                </c:pt>
                <c:pt idx="14">
                  <c:v>37500</c:v>
                </c:pt>
                <c:pt idx="15">
                  <c:v>43510</c:v>
                </c:pt>
                <c:pt idx="16">
                  <c:v>43348</c:v>
                </c:pt>
                <c:pt idx="17">
                  <c:v>42948</c:v>
                </c:pt>
                <c:pt idx="18">
                  <c:v>42370</c:v>
                </c:pt>
                <c:pt idx="19">
                  <c:v>42036</c:v>
                </c:pt>
                <c:pt idx="20">
                  <c:v>41883</c:v>
                </c:pt>
                <c:pt idx="21">
                  <c:v>41791</c:v>
                </c:pt>
                <c:pt idx="22">
                  <c:v>41671</c:v>
                </c:pt>
                <c:pt idx="23">
                  <c:v>41579</c:v>
                </c:pt>
                <c:pt idx="24">
                  <c:v>41548</c:v>
                </c:pt>
                <c:pt idx="25">
                  <c:v>41153</c:v>
                </c:pt>
                <c:pt idx="26">
                  <c:v>40940</c:v>
                </c:pt>
                <c:pt idx="27">
                  <c:v>40940</c:v>
                </c:pt>
                <c:pt idx="28">
                  <c:v>40909</c:v>
                </c:pt>
                <c:pt idx="29">
                  <c:v>40087</c:v>
                </c:pt>
                <c:pt idx="30">
                  <c:v>39783</c:v>
                </c:pt>
                <c:pt idx="31">
                  <c:v>39630</c:v>
                </c:pt>
                <c:pt idx="32">
                  <c:v>39295</c:v>
                </c:pt>
                <c:pt idx="33">
                  <c:v>43335</c:v>
                </c:pt>
                <c:pt idx="34">
                  <c:v>43335</c:v>
                </c:pt>
                <c:pt idx="36">
                  <c:v>41153</c:v>
                </c:pt>
                <c:pt idx="37">
                  <c:v>40026</c:v>
                </c:pt>
                <c:pt idx="38">
                  <c:v>39692</c:v>
                </c:pt>
                <c:pt idx="39">
                  <c:v>43741</c:v>
                </c:pt>
                <c:pt idx="40">
                  <c:v>43662</c:v>
                </c:pt>
                <c:pt idx="41">
                  <c:v>43132</c:v>
                </c:pt>
                <c:pt idx="42">
                  <c:v>43009</c:v>
                </c:pt>
                <c:pt idx="43">
                  <c:v>42826</c:v>
                </c:pt>
                <c:pt idx="44">
                  <c:v>42248</c:v>
                </c:pt>
                <c:pt idx="45">
                  <c:v>42156</c:v>
                </c:pt>
                <c:pt idx="46">
                  <c:v>41944</c:v>
                </c:pt>
                <c:pt idx="47">
                  <c:v>41730</c:v>
                </c:pt>
                <c:pt idx="48">
                  <c:v>41548</c:v>
                </c:pt>
                <c:pt idx="49">
                  <c:v>41548</c:v>
                </c:pt>
                <c:pt idx="50">
                  <c:v>42278</c:v>
                </c:pt>
                <c:pt idx="51">
                  <c:v>41426</c:v>
                </c:pt>
                <c:pt idx="52">
                  <c:v>41153</c:v>
                </c:pt>
                <c:pt idx="53">
                  <c:v>43467</c:v>
                </c:pt>
                <c:pt idx="54">
                  <c:v>42401</c:v>
                </c:pt>
                <c:pt idx="55">
                  <c:v>43531</c:v>
                </c:pt>
                <c:pt idx="56">
                  <c:v>42736</c:v>
                </c:pt>
                <c:pt idx="57">
                  <c:v>42309</c:v>
                </c:pt>
                <c:pt idx="58">
                  <c:v>42278</c:v>
                </c:pt>
                <c:pt idx="59">
                  <c:v>41883</c:v>
                </c:pt>
                <c:pt idx="60">
                  <c:v>41852</c:v>
                </c:pt>
                <c:pt idx="61">
                  <c:v>41153</c:v>
                </c:pt>
                <c:pt idx="62">
                  <c:v>41153</c:v>
                </c:pt>
                <c:pt idx="63">
                  <c:v>40544</c:v>
                </c:pt>
                <c:pt idx="64">
                  <c:v>40057</c:v>
                </c:pt>
                <c:pt idx="65">
                  <c:v>42156</c:v>
                </c:pt>
                <c:pt idx="66">
                  <c:v>40087</c:v>
                </c:pt>
                <c:pt idx="67">
                  <c:v>39114</c:v>
                </c:pt>
                <c:pt idx="68">
                  <c:v>38565</c:v>
                </c:pt>
                <c:pt idx="69">
                  <c:v>37987</c:v>
                </c:pt>
                <c:pt idx="70">
                  <c:v>38961</c:v>
                </c:pt>
              </c:numCache>
            </c:numRef>
          </c:xVal>
          <c:yVal>
            <c:numRef>
              <c:f>Data!$N$12:$N$82</c:f>
              <c:numCache>
                <c:formatCode>#,##0.0_ </c:formatCode>
                <c:ptCount val="71"/>
                <c:pt idx="0">
                  <c:v>20.17032</c:v>
                </c:pt>
                <c:pt idx="1">
                  <c:v>26.966016</c:v>
                </c:pt>
                <c:pt idx="2">
                  <c:v>31.262720000000002</c:v>
                </c:pt>
                <c:pt idx="3">
                  <c:v>19.961856000000001</c:v>
                </c:pt>
                <c:pt idx="4">
                  <c:v>51.158016000000003</c:v>
                </c:pt>
                <c:pt idx="5">
                  <c:v>51.158016000000003</c:v>
                </c:pt>
                <c:pt idx="6">
                  <c:v>20.646144</c:v>
                </c:pt>
                <c:pt idx="7">
                  <c:v>17.950464</c:v>
                </c:pt>
                <c:pt idx="8">
                  <c:v>23.384</c:v>
                </c:pt>
                <c:pt idx="9">
                  <c:v>18.378665999999999</c:v>
                </c:pt>
                <c:pt idx="10">
                  <c:v>21.144401999999999</c:v>
                </c:pt>
                <c:pt idx="11">
                  <c:v>21.557088</c:v>
                </c:pt>
                <c:pt idx="12">
                  <c:v>13.222104</c:v>
                </c:pt>
                <c:pt idx="13">
                  <c:v>17.101583999999999</c:v>
                </c:pt>
                <c:pt idx="14">
                  <c:v>11.094875999999999</c:v>
                </c:pt>
                <c:pt idx="15">
                  <c:v>26.058336000000001</c:v>
                </c:pt>
                <c:pt idx="16">
                  <c:v>30.213215999999999</c:v>
                </c:pt>
                <c:pt idx="17">
                  <c:v>45.749760000000002</c:v>
                </c:pt>
                <c:pt idx="18">
                  <c:v>20.668416000000001</c:v>
                </c:pt>
                <c:pt idx="19">
                  <c:v>36.152320000000003</c:v>
                </c:pt>
                <c:pt idx="20">
                  <c:v>24.321024000000001</c:v>
                </c:pt>
                <c:pt idx="21">
                  <c:v>36.368639999999999</c:v>
                </c:pt>
                <c:pt idx="22">
                  <c:v>16.229568</c:v>
                </c:pt>
                <c:pt idx="23">
                  <c:v>16.433664</c:v>
                </c:pt>
                <c:pt idx="24">
                  <c:v>24.49024</c:v>
                </c:pt>
                <c:pt idx="25">
                  <c:v>24.49024</c:v>
                </c:pt>
                <c:pt idx="26">
                  <c:v>36.555776000000002</c:v>
                </c:pt>
                <c:pt idx="27">
                  <c:v>36.555776000000002</c:v>
                </c:pt>
                <c:pt idx="28">
                  <c:v>16.433664</c:v>
                </c:pt>
                <c:pt idx="29">
                  <c:v>12.195072</c:v>
                </c:pt>
                <c:pt idx="30">
                  <c:v>24.587520000000001</c:v>
                </c:pt>
                <c:pt idx="31">
                  <c:v>12.195072</c:v>
                </c:pt>
                <c:pt idx="32">
                  <c:v>12.195072</c:v>
                </c:pt>
                <c:pt idx="33">
                  <c:v>24.498560000000001</c:v>
                </c:pt>
                <c:pt idx="34">
                  <c:v>45.749760000000002</c:v>
                </c:pt>
                <c:pt idx="36">
                  <c:v>24.240576000000001</c:v>
                </c:pt>
                <c:pt idx="37">
                  <c:v>24.611840000000001</c:v>
                </c:pt>
                <c:pt idx="38">
                  <c:v>24.611840000000001</c:v>
                </c:pt>
                <c:pt idx="39">
                  <c:v>24.337152</c:v>
                </c:pt>
                <c:pt idx="40">
                  <c:v>61.209600000000002</c:v>
                </c:pt>
                <c:pt idx="41">
                  <c:v>24.240576000000001</c:v>
                </c:pt>
                <c:pt idx="42">
                  <c:v>42.56</c:v>
                </c:pt>
                <c:pt idx="43">
                  <c:v>24</c:v>
                </c:pt>
                <c:pt idx="44">
                  <c:v>12.121088</c:v>
                </c:pt>
                <c:pt idx="45">
                  <c:v>42.56</c:v>
                </c:pt>
                <c:pt idx="46">
                  <c:v>24.240576000000001</c:v>
                </c:pt>
                <c:pt idx="47">
                  <c:v>12.212224000000001</c:v>
                </c:pt>
                <c:pt idx="48">
                  <c:v>24.240576000000001</c:v>
                </c:pt>
                <c:pt idx="49">
                  <c:v>36.368639999999999</c:v>
                </c:pt>
                <c:pt idx="50">
                  <c:v>42.56</c:v>
                </c:pt>
                <c:pt idx="51">
                  <c:v>24.240576000000001</c:v>
                </c:pt>
                <c:pt idx="52">
                  <c:v>24.240576000000001</c:v>
                </c:pt>
                <c:pt idx="53">
                  <c:v>47.269376000000001</c:v>
                </c:pt>
                <c:pt idx="54">
                  <c:v>36.152320000000003</c:v>
                </c:pt>
                <c:pt idx="55">
                  <c:v>47.263744000000003</c:v>
                </c:pt>
                <c:pt idx="56">
                  <c:v>23.888127999999998</c:v>
                </c:pt>
                <c:pt idx="57">
                  <c:v>23.856192</c:v>
                </c:pt>
                <c:pt idx="58">
                  <c:v>24.160256</c:v>
                </c:pt>
                <c:pt idx="59">
                  <c:v>23.856192</c:v>
                </c:pt>
                <c:pt idx="60">
                  <c:v>23.665151999999999</c:v>
                </c:pt>
                <c:pt idx="61">
                  <c:v>23.936</c:v>
                </c:pt>
                <c:pt idx="62">
                  <c:v>18.109952</c:v>
                </c:pt>
                <c:pt idx="63">
                  <c:v>18.109952</c:v>
                </c:pt>
                <c:pt idx="64">
                  <c:v>18.109952</c:v>
                </c:pt>
                <c:pt idx="65">
                  <c:v>24.160256</c:v>
                </c:pt>
                <c:pt idx="66">
                  <c:v>15.980544</c:v>
                </c:pt>
                <c:pt idx="67">
                  <c:v>10.446047999999999</c:v>
                </c:pt>
                <c:pt idx="68">
                  <c:v>8.4865600000000008</c:v>
                </c:pt>
                <c:pt idx="69">
                  <c:v>8.4865600000000008</c:v>
                </c:pt>
                <c:pt idx="70">
                  <c:v>10.340960000000001</c:v>
                </c:pt>
              </c:numCache>
            </c:numRef>
          </c:yVal>
          <c:smooth val="0"/>
          <c:extLst>
            <c:ext xmlns:c16="http://schemas.microsoft.com/office/drawing/2014/chart" uri="{C3380CC4-5D6E-409C-BE32-E72D297353CC}">
              <c16:uniqueId val="{00000001-6326-499C-856A-74A9F1A8FA1E}"/>
            </c:ext>
          </c:extLst>
        </c:ser>
        <c:ser>
          <c:idx val="3"/>
          <c:order val="2"/>
          <c:tx>
            <c:strRef>
              <c:f>Data!$A$83</c:f>
              <c:strCache>
                <c:ptCount val="1"/>
                <c:pt idx="0">
                  <c:v>APS-C</c:v>
                </c:pt>
              </c:strCache>
            </c:strRef>
          </c:tx>
          <c:spPr>
            <a:ln w="25400" cap="rnd">
              <a:noFill/>
              <a:round/>
            </a:ln>
            <a:effectLst/>
          </c:spPr>
          <c:marker>
            <c:symbol val="diamond"/>
            <c:size val="4"/>
            <c:spPr>
              <a:solidFill>
                <a:schemeClr val="accent4"/>
              </a:solidFill>
              <a:ln w="9525">
                <a:solidFill>
                  <a:schemeClr val="accent4"/>
                </a:solidFill>
              </a:ln>
              <a:effectLst/>
            </c:spPr>
          </c:marker>
          <c:xVal>
            <c:numRef>
              <c:f>Data!$F$83:$F$261</c:f>
              <c:numCache>
                <c:formatCode>yyyy"年"m"月"</c:formatCode>
                <c:ptCount val="179"/>
                <c:pt idx="0">
                  <c:v>43132</c:v>
                </c:pt>
                <c:pt idx="1">
                  <c:v>43132</c:v>
                </c:pt>
                <c:pt idx="2">
                  <c:v>42887</c:v>
                </c:pt>
                <c:pt idx="3">
                  <c:v>42767</c:v>
                </c:pt>
                <c:pt idx="4">
                  <c:v>42401</c:v>
                </c:pt>
                <c:pt idx="5">
                  <c:v>42036</c:v>
                </c:pt>
                <c:pt idx="6">
                  <c:v>42036</c:v>
                </c:pt>
                <c:pt idx="7">
                  <c:v>41883</c:v>
                </c:pt>
                <c:pt idx="8">
                  <c:v>41671</c:v>
                </c:pt>
                <c:pt idx="9">
                  <c:v>41456</c:v>
                </c:pt>
                <c:pt idx="10">
                  <c:v>41334</c:v>
                </c:pt>
                <c:pt idx="11">
                  <c:v>41334</c:v>
                </c:pt>
                <c:pt idx="12">
                  <c:v>41061</c:v>
                </c:pt>
                <c:pt idx="13">
                  <c:v>40575</c:v>
                </c:pt>
                <c:pt idx="14">
                  <c:v>40575</c:v>
                </c:pt>
                <c:pt idx="15">
                  <c:v>40391</c:v>
                </c:pt>
                <c:pt idx="16">
                  <c:v>40210</c:v>
                </c:pt>
                <c:pt idx="17">
                  <c:v>40057</c:v>
                </c:pt>
                <c:pt idx="18">
                  <c:v>39873</c:v>
                </c:pt>
                <c:pt idx="19">
                  <c:v>39661</c:v>
                </c:pt>
                <c:pt idx="20">
                  <c:v>39600</c:v>
                </c:pt>
                <c:pt idx="21">
                  <c:v>39448</c:v>
                </c:pt>
                <c:pt idx="22">
                  <c:v>39295</c:v>
                </c:pt>
                <c:pt idx="23">
                  <c:v>38930</c:v>
                </c:pt>
                <c:pt idx="24">
                  <c:v>38749</c:v>
                </c:pt>
                <c:pt idx="25">
                  <c:v>38384</c:v>
                </c:pt>
                <c:pt idx="26">
                  <c:v>38200</c:v>
                </c:pt>
                <c:pt idx="27">
                  <c:v>37834</c:v>
                </c:pt>
                <c:pt idx="28">
                  <c:v>37653</c:v>
                </c:pt>
                <c:pt idx="29">
                  <c:v>43157</c:v>
                </c:pt>
                <c:pt idx="30">
                  <c:v>43024</c:v>
                </c:pt>
                <c:pt idx="31">
                  <c:v>42948</c:v>
                </c:pt>
                <c:pt idx="32">
                  <c:v>42767</c:v>
                </c:pt>
                <c:pt idx="33">
                  <c:v>42614</c:v>
                </c:pt>
                <c:pt idx="34">
                  <c:v>42278</c:v>
                </c:pt>
                <c:pt idx="35">
                  <c:v>42036</c:v>
                </c:pt>
                <c:pt idx="36">
                  <c:v>41609</c:v>
                </c:pt>
                <c:pt idx="37">
                  <c:v>41091</c:v>
                </c:pt>
                <c:pt idx="38">
                  <c:v>42826</c:v>
                </c:pt>
                <c:pt idx="39">
                  <c:v>42675</c:v>
                </c:pt>
                <c:pt idx="40">
                  <c:v>42583</c:v>
                </c:pt>
                <c:pt idx="41">
                  <c:v>42370</c:v>
                </c:pt>
                <c:pt idx="42">
                  <c:v>42064</c:v>
                </c:pt>
                <c:pt idx="43">
                  <c:v>42005</c:v>
                </c:pt>
                <c:pt idx="44">
                  <c:v>41640</c:v>
                </c:pt>
                <c:pt idx="45">
                  <c:v>41548</c:v>
                </c:pt>
                <c:pt idx="46">
                  <c:v>41306</c:v>
                </c:pt>
                <c:pt idx="47">
                  <c:v>41214</c:v>
                </c:pt>
                <c:pt idx="48">
                  <c:v>41000</c:v>
                </c:pt>
                <c:pt idx="49">
                  <c:v>40634</c:v>
                </c:pt>
                <c:pt idx="50">
                  <c:v>40452</c:v>
                </c:pt>
                <c:pt idx="51">
                  <c:v>40422</c:v>
                </c:pt>
                <c:pt idx="52">
                  <c:v>39995</c:v>
                </c:pt>
                <c:pt idx="53">
                  <c:v>39904</c:v>
                </c:pt>
                <c:pt idx="54">
                  <c:v>39904</c:v>
                </c:pt>
                <c:pt idx="55">
                  <c:v>39661</c:v>
                </c:pt>
                <c:pt idx="56">
                  <c:v>39448</c:v>
                </c:pt>
                <c:pt idx="57">
                  <c:v>39295</c:v>
                </c:pt>
                <c:pt idx="58">
                  <c:v>39142</c:v>
                </c:pt>
                <c:pt idx="59">
                  <c:v>39022</c:v>
                </c:pt>
                <c:pt idx="60">
                  <c:v>38930</c:v>
                </c:pt>
                <c:pt idx="61">
                  <c:v>38869</c:v>
                </c:pt>
                <c:pt idx="62">
                  <c:v>38657</c:v>
                </c:pt>
                <c:pt idx="63">
                  <c:v>38443</c:v>
                </c:pt>
                <c:pt idx="64">
                  <c:v>38443</c:v>
                </c:pt>
                <c:pt idx="65">
                  <c:v>38231</c:v>
                </c:pt>
                <c:pt idx="66">
                  <c:v>37987</c:v>
                </c:pt>
                <c:pt idx="67">
                  <c:v>37803</c:v>
                </c:pt>
                <c:pt idx="68">
                  <c:v>41334</c:v>
                </c:pt>
                <c:pt idx="69">
                  <c:v>42309</c:v>
                </c:pt>
                <c:pt idx="70">
                  <c:v>41760</c:v>
                </c:pt>
                <c:pt idx="71">
                  <c:v>41306</c:v>
                </c:pt>
                <c:pt idx="72">
                  <c:v>41030</c:v>
                </c:pt>
                <c:pt idx="73">
                  <c:v>40969</c:v>
                </c:pt>
                <c:pt idx="74">
                  <c:v>40756</c:v>
                </c:pt>
                <c:pt idx="75">
                  <c:v>40756</c:v>
                </c:pt>
                <c:pt idx="76">
                  <c:v>40695</c:v>
                </c:pt>
                <c:pt idx="77">
                  <c:v>40391</c:v>
                </c:pt>
                <c:pt idx="78">
                  <c:v>40391</c:v>
                </c:pt>
                <c:pt idx="79">
                  <c:v>40391</c:v>
                </c:pt>
                <c:pt idx="80">
                  <c:v>40391</c:v>
                </c:pt>
                <c:pt idx="81">
                  <c:v>40330</c:v>
                </c:pt>
                <c:pt idx="82">
                  <c:v>40330</c:v>
                </c:pt>
                <c:pt idx="83">
                  <c:v>40179</c:v>
                </c:pt>
                <c:pt idx="84">
                  <c:v>40026</c:v>
                </c:pt>
                <c:pt idx="85">
                  <c:v>39934</c:v>
                </c:pt>
                <c:pt idx="86">
                  <c:v>39934</c:v>
                </c:pt>
                <c:pt idx="87">
                  <c:v>39934</c:v>
                </c:pt>
                <c:pt idx="88">
                  <c:v>39934</c:v>
                </c:pt>
                <c:pt idx="89">
                  <c:v>39448</c:v>
                </c:pt>
                <c:pt idx="90">
                  <c:v>39448</c:v>
                </c:pt>
                <c:pt idx="91">
                  <c:v>39448</c:v>
                </c:pt>
                <c:pt idx="92">
                  <c:v>39326</c:v>
                </c:pt>
                <c:pt idx="93">
                  <c:v>38869</c:v>
                </c:pt>
                <c:pt idx="94">
                  <c:v>43705</c:v>
                </c:pt>
                <c:pt idx="95">
                  <c:v>43480</c:v>
                </c:pt>
                <c:pt idx="96">
                  <c:v>42644</c:v>
                </c:pt>
                <c:pt idx="97">
                  <c:v>42401</c:v>
                </c:pt>
                <c:pt idx="98">
                  <c:v>41883</c:v>
                </c:pt>
                <c:pt idx="99">
                  <c:v>41852</c:v>
                </c:pt>
                <c:pt idx="100">
                  <c:v>41699</c:v>
                </c:pt>
                <c:pt idx="101">
                  <c:v>41671</c:v>
                </c:pt>
                <c:pt idx="102">
                  <c:v>41640</c:v>
                </c:pt>
                <c:pt idx="103">
                  <c:v>41487</c:v>
                </c:pt>
                <c:pt idx="104">
                  <c:v>41487</c:v>
                </c:pt>
                <c:pt idx="105">
                  <c:v>41306</c:v>
                </c:pt>
                <c:pt idx="106">
                  <c:v>41153</c:v>
                </c:pt>
                <c:pt idx="107">
                  <c:v>41122</c:v>
                </c:pt>
                <c:pt idx="108">
                  <c:v>41030</c:v>
                </c:pt>
                <c:pt idx="109">
                  <c:v>40756</c:v>
                </c:pt>
                <c:pt idx="110">
                  <c:v>40756</c:v>
                </c:pt>
                <c:pt idx="111">
                  <c:v>40695</c:v>
                </c:pt>
                <c:pt idx="112">
                  <c:v>40299</c:v>
                </c:pt>
                <c:pt idx="113">
                  <c:v>40299</c:v>
                </c:pt>
                <c:pt idx="114">
                  <c:v>42736</c:v>
                </c:pt>
                <c:pt idx="115">
                  <c:v>42522</c:v>
                </c:pt>
                <c:pt idx="116">
                  <c:v>42095</c:v>
                </c:pt>
                <c:pt idx="117">
                  <c:v>42036</c:v>
                </c:pt>
                <c:pt idx="118">
                  <c:v>41852</c:v>
                </c:pt>
                <c:pt idx="119">
                  <c:v>41548</c:v>
                </c:pt>
                <c:pt idx="120">
                  <c:v>41426</c:v>
                </c:pt>
                <c:pt idx="121">
                  <c:v>41426</c:v>
                </c:pt>
                <c:pt idx="122">
                  <c:v>41153</c:v>
                </c:pt>
                <c:pt idx="123">
                  <c:v>41153</c:v>
                </c:pt>
                <c:pt idx="124">
                  <c:v>41030</c:v>
                </c:pt>
                <c:pt idx="125">
                  <c:v>40422</c:v>
                </c:pt>
                <c:pt idx="126">
                  <c:v>40452</c:v>
                </c:pt>
                <c:pt idx="127">
                  <c:v>40057</c:v>
                </c:pt>
                <c:pt idx="128">
                  <c:v>39934</c:v>
                </c:pt>
                <c:pt idx="129">
                  <c:v>39692</c:v>
                </c:pt>
                <c:pt idx="130">
                  <c:v>39448</c:v>
                </c:pt>
                <c:pt idx="131">
                  <c:v>39448</c:v>
                </c:pt>
                <c:pt idx="132">
                  <c:v>38961</c:v>
                </c:pt>
                <c:pt idx="133">
                  <c:v>40940</c:v>
                </c:pt>
                <c:pt idx="134">
                  <c:v>42156</c:v>
                </c:pt>
                <c:pt idx="135">
                  <c:v>41365</c:v>
                </c:pt>
                <c:pt idx="136">
                  <c:v>38961</c:v>
                </c:pt>
                <c:pt idx="137">
                  <c:v>38018</c:v>
                </c:pt>
                <c:pt idx="138">
                  <c:v>42736</c:v>
                </c:pt>
                <c:pt idx="139">
                  <c:v>42705</c:v>
                </c:pt>
                <c:pt idx="140">
                  <c:v>42583</c:v>
                </c:pt>
                <c:pt idx="141">
                  <c:v>42552</c:v>
                </c:pt>
                <c:pt idx="142">
                  <c:v>42370</c:v>
                </c:pt>
                <c:pt idx="143">
                  <c:v>42370</c:v>
                </c:pt>
                <c:pt idx="144">
                  <c:v>42125</c:v>
                </c:pt>
                <c:pt idx="145">
                  <c:v>42005</c:v>
                </c:pt>
                <c:pt idx="146">
                  <c:v>41640</c:v>
                </c:pt>
                <c:pt idx="147">
                  <c:v>41548</c:v>
                </c:pt>
                <c:pt idx="148">
                  <c:v>41518</c:v>
                </c:pt>
                <c:pt idx="149">
                  <c:v>41426</c:v>
                </c:pt>
                <c:pt idx="150">
                  <c:v>41153</c:v>
                </c:pt>
                <c:pt idx="151">
                  <c:v>40909</c:v>
                </c:pt>
                <c:pt idx="152">
                  <c:v>42736</c:v>
                </c:pt>
                <c:pt idx="153">
                  <c:v>42370</c:v>
                </c:pt>
                <c:pt idx="154">
                  <c:v>41883</c:v>
                </c:pt>
                <c:pt idx="155">
                  <c:v>41275</c:v>
                </c:pt>
                <c:pt idx="156">
                  <c:v>40422</c:v>
                </c:pt>
                <c:pt idx="157">
                  <c:v>39448</c:v>
                </c:pt>
                <c:pt idx="158">
                  <c:v>42036</c:v>
                </c:pt>
                <c:pt idx="159">
                  <c:v>41883</c:v>
                </c:pt>
                <c:pt idx="160">
                  <c:v>41760</c:v>
                </c:pt>
                <c:pt idx="161">
                  <c:v>41640</c:v>
                </c:pt>
                <c:pt idx="162">
                  <c:v>41426</c:v>
                </c:pt>
                <c:pt idx="163">
                  <c:v>41395</c:v>
                </c:pt>
                <c:pt idx="164">
                  <c:v>41365</c:v>
                </c:pt>
                <c:pt idx="165">
                  <c:v>41275</c:v>
                </c:pt>
                <c:pt idx="166">
                  <c:v>41000</c:v>
                </c:pt>
                <c:pt idx="167">
                  <c:v>41000</c:v>
                </c:pt>
                <c:pt idx="168">
                  <c:v>41000</c:v>
                </c:pt>
                <c:pt idx="169">
                  <c:v>40787</c:v>
                </c:pt>
                <c:pt idx="170">
                  <c:v>40513</c:v>
                </c:pt>
                <c:pt idx="171">
                  <c:v>40422</c:v>
                </c:pt>
                <c:pt idx="172">
                  <c:v>40179</c:v>
                </c:pt>
                <c:pt idx="173">
                  <c:v>42370</c:v>
                </c:pt>
                <c:pt idx="174">
                  <c:v>41883</c:v>
                </c:pt>
                <c:pt idx="175">
                  <c:v>41883</c:v>
                </c:pt>
                <c:pt idx="176">
                  <c:v>41426</c:v>
                </c:pt>
                <c:pt idx="177">
                  <c:v>41030</c:v>
                </c:pt>
                <c:pt idx="178">
                  <c:v>41730</c:v>
                </c:pt>
              </c:numCache>
            </c:numRef>
          </c:xVal>
          <c:yVal>
            <c:numRef>
              <c:f>Data!$N$83:$N$261</c:f>
              <c:numCache>
                <c:formatCode>#,##0.0_ </c:formatCode>
                <c:ptCount val="179"/>
                <c:pt idx="0">
                  <c:v>24.694896</c:v>
                </c:pt>
                <c:pt idx="1">
                  <c:v>18.024930000000001</c:v>
                </c:pt>
                <c:pt idx="2">
                  <c:v>25.504128000000001</c:v>
                </c:pt>
                <c:pt idx="3">
                  <c:v>24</c:v>
                </c:pt>
                <c:pt idx="4">
                  <c:v>24</c:v>
                </c:pt>
                <c:pt idx="5">
                  <c:v>24.228528000000001</c:v>
                </c:pt>
                <c:pt idx="6">
                  <c:v>24.228528000000001</c:v>
                </c:pt>
                <c:pt idx="7">
                  <c:v>20.17032</c:v>
                </c:pt>
                <c:pt idx="8">
                  <c:v>18.024930000000001</c:v>
                </c:pt>
                <c:pt idx="9">
                  <c:v>20.17032</c:v>
                </c:pt>
                <c:pt idx="10">
                  <c:v>18.103007999999999</c:v>
                </c:pt>
                <c:pt idx="11">
                  <c:v>18.103007999999999</c:v>
                </c:pt>
                <c:pt idx="12">
                  <c:v>18.627839999999999</c:v>
                </c:pt>
                <c:pt idx="13">
                  <c:v>18.789504000000001</c:v>
                </c:pt>
                <c:pt idx="14">
                  <c:v>12.507648</c:v>
                </c:pt>
                <c:pt idx="15">
                  <c:v>17.992016</c:v>
                </c:pt>
                <c:pt idx="16">
                  <c:v>17.915904000000001</c:v>
                </c:pt>
                <c:pt idx="17">
                  <c:v>18.840399999999999</c:v>
                </c:pt>
                <c:pt idx="18">
                  <c:v>15.039809999999999</c:v>
                </c:pt>
                <c:pt idx="19">
                  <c:v>15.15429</c:v>
                </c:pt>
                <c:pt idx="20">
                  <c:v>10.163411999999999</c:v>
                </c:pt>
                <c:pt idx="21">
                  <c:v>12.401312000000001</c:v>
                </c:pt>
                <c:pt idx="22">
                  <c:v>10.341168</c:v>
                </c:pt>
                <c:pt idx="23">
                  <c:v>10.351656</c:v>
                </c:pt>
                <c:pt idx="24">
                  <c:v>8.4865600000000008</c:v>
                </c:pt>
                <c:pt idx="25">
                  <c:v>8.1852479999999996</c:v>
                </c:pt>
                <c:pt idx="26">
                  <c:v>8.4865600000000008</c:v>
                </c:pt>
                <c:pt idx="27">
                  <c:v>6.5183359999999997</c:v>
                </c:pt>
                <c:pt idx="28">
                  <c:v>6.5183359999999997</c:v>
                </c:pt>
                <c:pt idx="29">
                  <c:v>24</c:v>
                </c:pt>
                <c:pt idx="30">
                  <c:v>24</c:v>
                </c:pt>
                <c:pt idx="31">
                  <c:v>25.504128000000001</c:v>
                </c:pt>
                <c:pt idx="32">
                  <c:v>24</c:v>
                </c:pt>
                <c:pt idx="33">
                  <c:v>24</c:v>
                </c:pt>
                <c:pt idx="34">
                  <c:v>18.103007999999999</c:v>
                </c:pt>
                <c:pt idx="35">
                  <c:v>24.228528000000001</c:v>
                </c:pt>
                <c:pt idx="36">
                  <c:v>18.103007999999999</c:v>
                </c:pt>
                <c:pt idx="37">
                  <c:v>18.627839999999999</c:v>
                </c:pt>
                <c:pt idx="38">
                  <c:v>24.160256</c:v>
                </c:pt>
                <c:pt idx="39">
                  <c:v>20.668416000000001</c:v>
                </c:pt>
                <c:pt idx="40">
                  <c:v>24.160256</c:v>
                </c:pt>
                <c:pt idx="41">
                  <c:v>20.668416000000001</c:v>
                </c:pt>
                <c:pt idx="42">
                  <c:v>24.160256</c:v>
                </c:pt>
                <c:pt idx="43">
                  <c:v>24.160256</c:v>
                </c:pt>
                <c:pt idx="44">
                  <c:v>24.160256</c:v>
                </c:pt>
                <c:pt idx="45">
                  <c:v>24.160256</c:v>
                </c:pt>
                <c:pt idx="46">
                  <c:v>24.264720000000001</c:v>
                </c:pt>
                <c:pt idx="47">
                  <c:v>24.264720000000001</c:v>
                </c:pt>
                <c:pt idx="48">
                  <c:v>24.392959999999999</c:v>
                </c:pt>
                <c:pt idx="49">
                  <c:v>16.373760000000001</c:v>
                </c:pt>
                <c:pt idx="50">
                  <c:v>14.408448</c:v>
                </c:pt>
                <c:pt idx="51">
                  <c:v>16.370480000000001</c:v>
                </c:pt>
                <c:pt idx="52">
                  <c:v>12.481536</c:v>
                </c:pt>
                <c:pt idx="53">
                  <c:v>12.361079999999999</c:v>
                </c:pt>
                <c:pt idx="54">
                  <c:v>12.361079999999999</c:v>
                </c:pt>
                <c:pt idx="55">
                  <c:v>12.361079999999999</c:v>
                </c:pt>
                <c:pt idx="56">
                  <c:v>10.212864</c:v>
                </c:pt>
                <c:pt idx="57">
                  <c:v>12.481536</c:v>
                </c:pt>
                <c:pt idx="58">
                  <c:v>10.212864</c:v>
                </c:pt>
                <c:pt idx="59">
                  <c:v>6.12256</c:v>
                </c:pt>
                <c:pt idx="60">
                  <c:v>10.1907</c:v>
                </c:pt>
                <c:pt idx="61">
                  <c:v>12.212224000000001</c:v>
                </c:pt>
                <c:pt idx="62">
                  <c:v>10.212864</c:v>
                </c:pt>
                <c:pt idx="63">
                  <c:v>6.12256</c:v>
                </c:pt>
                <c:pt idx="64">
                  <c:v>6.12256</c:v>
                </c:pt>
                <c:pt idx="65">
                  <c:v>12.389760000000001</c:v>
                </c:pt>
                <c:pt idx="66">
                  <c:v>6.12256</c:v>
                </c:pt>
                <c:pt idx="67">
                  <c:v>4.1134079999999997</c:v>
                </c:pt>
                <c:pt idx="68">
                  <c:v>16.373760000000001</c:v>
                </c:pt>
                <c:pt idx="69">
                  <c:v>24</c:v>
                </c:pt>
                <c:pt idx="70">
                  <c:v>24.240576000000001</c:v>
                </c:pt>
                <c:pt idx="71">
                  <c:v>20.093375999999999</c:v>
                </c:pt>
                <c:pt idx="72">
                  <c:v>16.144127999999998</c:v>
                </c:pt>
                <c:pt idx="73">
                  <c:v>16.144127999999998</c:v>
                </c:pt>
                <c:pt idx="74">
                  <c:v>24.337152</c:v>
                </c:pt>
                <c:pt idx="75">
                  <c:v>24.240576000000001</c:v>
                </c:pt>
                <c:pt idx="76">
                  <c:v>16.032768000000001</c:v>
                </c:pt>
                <c:pt idx="77">
                  <c:v>16.032768000000001</c:v>
                </c:pt>
                <c:pt idx="78">
                  <c:v>14.033151999999999</c:v>
                </c:pt>
                <c:pt idx="79">
                  <c:v>16.032768000000001</c:v>
                </c:pt>
                <c:pt idx="80">
                  <c:v>14.033151999999999</c:v>
                </c:pt>
                <c:pt idx="81">
                  <c:v>14.1312</c:v>
                </c:pt>
                <c:pt idx="82">
                  <c:v>14.1312</c:v>
                </c:pt>
                <c:pt idx="83">
                  <c:v>14.033151999999999</c:v>
                </c:pt>
                <c:pt idx="84">
                  <c:v>14.033151999999999</c:v>
                </c:pt>
                <c:pt idx="85">
                  <c:v>12.166656</c:v>
                </c:pt>
                <c:pt idx="86">
                  <c:v>10.11904</c:v>
                </c:pt>
                <c:pt idx="87">
                  <c:v>10.11904</c:v>
                </c:pt>
                <c:pt idx="88">
                  <c:v>14.1312</c:v>
                </c:pt>
                <c:pt idx="89">
                  <c:v>14.1312</c:v>
                </c:pt>
                <c:pt idx="90">
                  <c:v>10.11904</c:v>
                </c:pt>
                <c:pt idx="91">
                  <c:v>10.11904</c:v>
                </c:pt>
                <c:pt idx="92">
                  <c:v>12.246528</c:v>
                </c:pt>
                <c:pt idx="93">
                  <c:v>10.11904</c:v>
                </c:pt>
                <c:pt idx="94">
                  <c:v>24.337152</c:v>
                </c:pt>
                <c:pt idx="95">
                  <c:v>24.240576000000001</c:v>
                </c:pt>
                <c:pt idx="96">
                  <c:v>24.240576000000001</c:v>
                </c:pt>
                <c:pt idx="97">
                  <c:v>24.240576000000001</c:v>
                </c:pt>
                <c:pt idx="98">
                  <c:v>19.816192000000001</c:v>
                </c:pt>
                <c:pt idx="99">
                  <c:v>24.240576000000001</c:v>
                </c:pt>
                <c:pt idx="100">
                  <c:v>19.816192000000001</c:v>
                </c:pt>
                <c:pt idx="101">
                  <c:v>24.240576000000001</c:v>
                </c:pt>
                <c:pt idx="102">
                  <c:v>20.093375999999999</c:v>
                </c:pt>
                <c:pt idx="103">
                  <c:v>16.144127999999998</c:v>
                </c:pt>
                <c:pt idx="104">
                  <c:v>20.093375999999999</c:v>
                </c:pt>
                <c:pt idx="105">
                  <c:v>16.144127999999998</c:v>
                </c:pt>
                <c:pt idx="106">
                  <c:v>16.032768000000001</c:v>
                </c:pt>
                <c:pt idx="107">
                  <c:v>16.144127999999998</c:v>
                </c:pt>
                <c:pt idx="108">
                  <c:v>16.144127999999998</c:v>
                </c:pt>
                <c:pt idx="109">
                  <c:v>24.240576000000001</c:v>
                </c:pt>
                <c:pt idx="110">
                  <c:v>16.144127999999998</c:v>
                </c:pt>
                <c:pt idx="111">
                  <c:v>16.16384</c:v>
                </c:pt>
                <c:pt idx="112">
                  <c:v>14.155775999999999</c:v>
                </c:pt>
                <c:pt idx="113">
                  <c:v>14.155775999999999</c:v>
                </c:pt>
                <c:pt idx="114">
                  <c:v>24.256512000000001</c:v>
                </c:pt>
                <c:pt idx="115">
                  <c:v>24.514559999999999</c:v>
                </c:pt>
                <c:pt idx="116">
                  <c:v>24</c:v>
                </c:pt>
                <c:pt idx="117">
                  <c:v>19.961856000000001</c:v>
                </c:pt>
                <c:pt idx="118">
                  <c:v>20.166656</c:v>
                </c:pt>
                <c:pt idx="119">
                  <c:v>24.514559999999999</c:v>
                </c:pt>
                <c:pt idx="120">
                  <c:v>16.150592</c:v>
                </c:pt>
                <c:pt idx="121">
                  <c:v>16.150592</c:v>
                </c:pt>
                <c:pt idx="122">
                  <c:v>16.084992</c:v>
                </c:pt>
                <c:pt idx="123">
                  <c:v>16.393727999999999</c:v>
                </c:pt>
                <c:pt idx="124">
                  <c:v>16.150592</c:v>
                </c:pt>
                <c:pt idx="125">
                  <c:v>16.084992</c:v>
                </c:pt>
                <c:pt idx="126">
                  <c:v>12.212224000000001</c:v>
                </c:pt>
                <c:pt idx="127">
                  <c:v>12.358212</c:v>
                </c:pt>
                <c:pt idx="128">
                  <c:v>14.852096</c:v>
                </c:pt>
                <c:pt idx="129">
                  <c:v>10.191936</c:v>
                </c:pt>
                <c:pt idx="130">
                  <c:v>14.645312000000001</c:v>
                </c:pt>
                <c:pt idx="131">
                  <c:v>10.191936</c:v>
                </c:pt>
                <c:pt idx="132">
                  <c:v>10.328063999999999</c:v>
                </c:pt>
                <c:pt idx="133">
                  <c:v>16.150592</c:v>
                </c:pt>
                <c:pt idx="134">
                  <c:v>16.21632</c:v>
                </c:pt>
                <c:pt idx="135">
                  <c:v>16.21632</c:v>
                </c:pt>
                <c:pt idx="136">
                  <c:v>6.0963839999999996</c:v>
                </c:pt>
                <c:pt idx="137">
                  <c:v>6.0963839999999996</c:v>
                </c:pt>
                <c:pt idx="138">
                  <c:v>24</c:v>
                </c:pt>
                <c:pt idx="139">
                  <c:v>15.980544</c:v>
                </c:pt>
                <c:pt idx="140">
                  <c:v>24</c:v>
                </c:pt>
                <c:pt idx="141">
                  <c:v>24</c:v>
                </c:pt>
                <c:pt idx="142">
                  <c:v>24</c:v>
                </c:pt>
                <c:pt idx="143">
                  <c:v>15.980544</c:v>
                </c:pt>
                <c:pt idx="144">
                  <c:v>15.980544</c:v>
                </c:pt>
                <c:pt idx="145">
                  <c:v>15.980544</c:v>
                </c:pt>
                <c:pt idx="146">
                  <c:v>15.980544</c:v>
                </c:pt>
                <c:pt idx="147">
                  <c:v>15.980544</c:v>
                </c:pt>
                <c:pt idx="148">
                  <c:v>15.980544</c:v>
                </c:pt>
                <c:pt idx="149">
                  <c:v>15.980544</c:v>
                </c:pt>
                <c:pt idx="150">
                  <c:v>15.980544</c:v>
                </c:pt>
                <c:pt idx="151">
                  <c:v>15.980544</c:v>
                </c:pt>
                <c:pt idx="152">
                  <c:v>24</c:v>
                </c:pt>
                <c:pt idx="153">
                  <c:v>15.980544</c:v>
                </c:pt>
                <c:pt idx="154">
                  <c:v>15.980544</c:v>
                </c:pt>
                <c:pt idx="155">
                  <c:v>15.980544</c:v>
                </c:pt>
                <c:pt idx="156">
                  <c:v>12.3697</c:v>
                </c:pt>
                <c:pt idx="157">
                  <c:v>14.645312000000001</c:v>
                </c:pt>
                <c:pt idx="158">
                  <c:v>28.166656</c:v>
                </c:pt>
                <c:pt idx="159">
                  <c:v>28.166656</c:v>
                </c:pt>
                <c:pt idx="160">
                  <c:v>19.961856000000001</c:v>
                </c:pt>
                <c:pt idx="161">
                  <c:v>20.597843999999998</c:v>
                </c:pt>
                <c:pt idx="162">
                  <c:v>20.597843999999998</c:v>
                </c:pt>
                <c:pt idx="163">
                  <c:v>20.560704000000001</c:v>
                </c:pt>
                <c:pt idx="164">
                  <c:v>20.427820000000001</c:v>
                </c:pt>
                <c:pt idx="165">
                  <c:v>20.597843999999998</c:v>
                </c:pt>
                <c:pt idx="166">
                  <c:v>20.427820000000001</c:v>
                </c:pt>
                <c:pt idx="167">
                  <c:v>20.427820000000001</c:v>
                </c:pt>
                <c:pt idx="168">
                  <c:v>20.427820000000001</c:v>
                </c:pt>
                <c:pt idx="169">
                  <c:v>20.243535999999999</c:v>
                </c:pt>
                <c:pt idx="170">
                  <c:v>14.033151999999999</c:v>
                </c:pt>
                <c:pt idx="171">
                  <c:v>14.695296000000001</c:v>
                </c:pt>
                <c:pt idx="172">
                  <c:v>14.033151999999999</c:v>
                </c:pt>
                <c:pt idx="173">
                  <c:v>16.084992</c:v>
                </c:pt>
                <c:pt idx="174">
                  <c:v>16.084992</c:v>
                </c:pt>
                <c:pt idx="175">
                  <c:v>16.084992</c:v>
                </c:pt>
                <c:pt idx="176">
                  <c:v>16.186655999999999</c:v>
                </c:pt>
                <c:pt idx="177">
                  <c:v>16.084992</c:v>
                </c:pt>
                <c:pt idx="178">
                  <c:v>16.206432</c:v>
                </c:pt>
              </c:numCache>
            </c:numRef>
          </c:yVal>
          <c:smooth val="0"/>
          <c:extLst>
            <c:ext xmlns:c16="http://schemas.microsoft.com/office/drawing/2014/chart" uri="{C3380CC4-5D6E-409C-BE32-E72D297353CC}">
              <c16:uniqueId val="{00000002-6326-499C-856A-74A9F1A8FA1E}"/>
            </c:ext>
          </c:extLst>
        </c:ser>
        <c:ser>
          <c:idx val="4"/>
          <c:order val="3"/>
          <c:tx>
            <c:v>1.5" &amp; FourThirds</c:v>
          </c:tx>
          <c:spPr>
            <a:ln w="25400" cap="rnd">
              <a:noFill/>
              <a:round/>
            </a:ln>
            <a:effectLst/>
          </c:spPr>
          <c:marker>
            <c:symbol val="diamond"/>
            <c:size val="4"/>
            <c:spPr>
              <a:solidFill>
                <a:schemeClr val="accent5"/>
              </a:solidFill>
              <a:ln w="9525">
                <a:solidFill>
                  <a:schemeClr val="accent5"/>
                </a:solidFill>
              </a:ln>
              <a:effectLst/>
            </c:spPr>
          </c:marker>
          <c:xVal>
            <c:numRef>
              <c:f>Data!$F$262:$F$327</c:f>
              <c:numCache>
                <c:formatCode>yyyy"年"m"月"</c:formatCode>
                <c:ptCount val="66"/>
                <c:pt idx="0">
                  <c:v>41671</c:v>
                </c:pt>
                <c:pt idx="1">
                  <c:v>40909</c:v>
                </c:pt>
                <c:pt idx="2">
                  <c:v>39295</c:v>
                </c:pt>
                <c:pt idx="3">
                  <c:v>43132</c:v>
                </c:pt>
                <c:pt idx="4">
                  <c:v>43101</c:v>
                </c:pt>
                <c:pt idx="5">
                  <c:v>43040</c:v>
                </c:pt>
                <c:pt idx="6">
                  <c:v>42736</c:v>
                </c:pt>
                <c:pt idx="7">
                  <c:v>42736</c:v>
                </c:pt>
                <c:pt idx="8">
                  <c:v>42614</c:v>
                </c:pt>
                <c:pt idx="9">
                  <c:v>42461</c:v>
                </c:pt>
                <c:pt idx="10">
                  <c:v>42401</c:v>
                </c:pt>
                <c:pt idx="11">
                  <c:v>42248</c:v>
                </c:pt>
                <c:pt idx="12">
                  <c:v>42186</c:v>
                </c:pt>
                <c:pt idx="13">
                  <c:v>42125</c:v>
                </c:pt>
                <c:pt idx="14">
                  <c:v>42005</c:v>
                </c:pt>
                <c:pt idx="15">
                  <c:v>41883</c:v>
                </c:pt>
                <c:pt idx="16">
                  <c:v>41671</c:v>
                </c:pt>
                <c:pt idx="17">
                  <c:v>41548</c:v>
                </c:pt>
                <c:pt idx="18">
                  <c:v>41487</c:v>
                </c:pt>
                <c:pt idx="19">
                  <c:v>41365</c:v>
                </c:pt>
                <c:pt idx="20">
                  <c:v>41365</c:v>
                </c:pt>
                <c:pt idx="21">
                  <c:v>41153</c:v>
                </c:pt>
                <c:pt idx="22">
                  <c:v>41091</c:v>
                </c:pt>
                <c:pt idx="23">
                  <c:v>41000</c:v>
                </c:pt>
                <c:pt idx="24">
                  <c:v>40848</c:v>
                </c:pt>
                <c:pt idx="25">
                  <c:v>40695</c:v>
                </c:pt>
                <c:pt idx="26">
                  <c:v>40664</c:v>
                </c:pt>
                <c:pt idx="27">
                  <c:v>40483</c:v>
                </c:pt>
                <c:pt idx="28">
                  <c:v>40422</c:v>
                </c:pt>
                <c:pt idx="29">
                  <c:v>40238</c:v>
                </c:pt>
                <c:pt idx="30">
                  <c:v>40057</c:v>
                </c:pt>
                <c:pt idx="31">
                  <c:v>39873</c:v>
                </c:pt>
                <c:pt idx="32">
                  <c:v>39692</c:v>
                </c:pt>
                <c:pt idx="33">
                  <c:v>42736</c:v>
                </c:pt>
                <c:pt idx="34">
                  <c:v>41883</c:v>
                </c:pt>
                <c:pt idx="35">
                  <c:v>40422</c:v>
                </c:pt>
                <c:pt idx="36">
                  <c:v>40026</c:v>
                </c:pt>
                <c:pt idx="37">
                  <c:v>40026</c:v>
                </c:pt>
                <c:pt idx="38">
                  <c:v>39845</c:v>
                </c:pt>
                <c:pt idx="39">
                  <c:v>39753</c:v>
                </c:pt>
                <c:pt idx="40">
                  <c:v>39569</c:v>
                </c:pt>
                <c:pt idx="41">
                  <c:v>39508</c:v>
                </c:pt>
                <c:pt idx="42">
                  <c:v>39356</c:v>
                </c:pt>
                <c:pt idx="43">
                  <c:v>39142</c:v>
                </c:pt>
                <c:pt idx="44">
                  <c:v>39142</c:v>
                </c:pt>
                <c:pt idx="45">
                  <c:v>42614</c:v>
                </c:pt>
                <c:pt idx="46">
                  <c:v>42614</c:v>
                </c:pt>
                <c:pt idx="47">
                  <c:v>42370</c:v>
                </c:pt>
                <c:pt idx="48">
                  <c:v>42217</c:v>
                </c:pt>
                <c:pt idx="49">
                  <c:v>42036</c:v>
                </c:pt>
                <c:pt idx="50">
                  <c:v>42036</c:v>
                </c:pt>
                <c:pt idx="51">
                  <c:v>41852</c:v>
                </c:pt>
                <c:pt idx="52">
                  <c:v>41640</c:v>
                </c:pt>
                <c:pt idx="53">
                  <c:v>41518</c:v>
                </c:pt>
                <c:pt idx="54">
                  <c:v>41395</c:v>
                </c:pt>
                <c:pt idx="55">
                  <c:v>41395</c:v>
                </c:pt>
                <c:pt idx="56">
                  <c:v>41153</c:v>
                </c:pt>
                <c:pt idx="57">
                  <c:v>41153</c:v>
                </c:pt>
                <c:pt idx="58">
                  <c:v>40940</c:v>
                </c:pt>
                <c:pt idx="59">
                  <c:v>40695</c:v>
                </c:pt>
                <c:pt idx="60">
                  <c:v>40695</c:v>
                </c:pt>
                <c:pt idx="61">
                  <c:v>40695</c:v>
                </c:pt>
                <c:pt idx="62">
                  <c:v>40544</c:v>
                </c:pt>
                <c:pt idx="63">
                  <c:v>40210</c:v>
                </c:pt>
                <c:pt idx="64">
                  <c:v>40118</c:v>
                </c:pt>
                <c:pt idx="65">
                  <c:v>39814</c:v>
                </c:pt>
              </c:numCache>
            </c:numRef>
          </c:xVal>
          <c:yVal>
            <c:numRef>
              <c:f>Data!$N$262:$N$328</c:f>
              <c:numCache>
                <c:formatCode>#,##0.0_ </c:formatCode>
                <c:ptCount val="67"/>
                <c:pt idx="0">
                  <c:v>14.740831999999999</c:v>
                </c:pt>
                <c:pt idx="1">
                  <c:v>15.133535999999999</c:v>
                </c:pt>
                <c:pt idx="2">
                  <c:v>10.129182</c:v>
                </c:pt>
                <c:pt idx="3">
                  <c:v>20.155391999999999</c:v>
                </c:pt>
                <c:pt idx="4">
                  <c:v>10.1568</c:v>
                </c:pt>
                <c:pt idx="5">
                  <c:v>20.155391999999999</c:v>
                </c:pt>
                <c:pt idx="6">
                  <c:v>20.155391999999999</c:v>
                </c:pt>
                <c:pt idx="7">
                  <c:v>15.962111999999999</c:v>
                </c:pt>
                <c:pt idx="8">
                  <c:v>15.925248</c:v>
                </c:pt>
                <c:pt idx="9">
                  <c:v>15.833216</c:v>
                </c:pt>
                <c:pt idx="10">
                  <c:v>15.833216</c:v>
                </c:pt>
                <c:pt idx="11">
                  <c:v>15.925248</c:v>
                </c:pt>
                <c:pt idx="12">
                  <c:v>20.300799999999999</c:v>
                </c:pt>
                <c:pt idx="13">
                  <c:v>15.833216</c:v>
                </c:pt>
                <c:pt idx="14">
                  <c:v>15.833216</c:v>
                </c:pt>
                <c:pt idx="15">
                  <c:v>15.962111999999999</c:v>
                </c:pt>
                <c:pt idx="16">
                  <c:v>16.054528000000001</c:v>
                </c:pt>
                <c:pt idx="17">
                  <c:v>15.962111999999999</c:v>
                </c:pt>
                <c:pt idx="18">
                  <c:v>15.962111999999999</c:v>
                </c:pt>
                <c:pt idx="19">
                  <c:v>16.054528000000001</c:v>
                </c:pt>
                <c:pt idx="20">
                  <c:v>15.962111999999999</c:v>
                </c:pt>
                <c:pt idx="21">
                  <c:v>16.054528000000001</c:v>
                </c:pt>
                <c:pt idx="22">
                  <c:v>16.054528000000001</c:v>
                </c:pt>
                <c:pt idx="23">
                  <c:v>12.112256</c:v>
                </c:pt>
                <c:pt idx="24">
                  <c:v>15.962111999999999</c:v>
                </c:pt>
                <c:pt idx="25">
                  <c:v>12.112256</c:v>
                </c:pt>
                <c:pt idx="26">
                  <c:v>15.962111999999999</c:v>
                </c:pt>
                <c:pt idx="27">
                  <c:v>12.329408000000001</c:v>
                </c:pt>
                <c:pt idx="28">
                  <c:v>16.526720000000001</c:v>
                </c:pt>
                <c:pt idx="29">
                  <c:v>12</c:v>
                </c:pt>
                <c:pt idx="30">
                  <c:v>12.118288</c:v>
                </c:pt>
                <c:pt idx="31">
                  <c:v>12.118288</c:v>
                </c:pt>
                <c:pt idx="32">
                  <c:v>12.118288</c:v>
                </c:pt>
                <c:pt idx="33">
                  <c:v>15.833216</c:v>
                </c:pt>
                <c:pt idx="34">
                  <c:v>12.813312</c:v>
                </c:pt>
                <c:pt idx="35">
                  <c:v>12.632064</c:v>
                </c:pt>
                <c:pt idx="36">
                  <c:v>12.632064</c:v>
                </c:pt>
                <c:pt idx="37">
                  <c:v>12.632064</c:v>
                </c:pt>
                <c:pt idx="38">
                  <c:v>12.644399999999999</c:v>
                </c:pt>
                <c:pt idx="39">
                  <c:v>12.644399999999999</c:v>
                </c:pt>
                <c:pt idx="40">
                  <c:v>10.416</c:v>
                </c:pt>
                <c:pt idx="41">
                  <c:v>10.416</c:v>
                </c:pt>
                <c:pt idx="42">
                  <c:v>10.416</c:v>
                </c:pt>
                <c:pt idx="43">
                  <c:v>10.416</c:v>
                </c:pt>
                <c:pt idx="44">
                  <c:v>10.416</c:v>
                </c:pt>
                <c:pt idx="45">
                  <c:v>20.49888</c:v>
                </c:pt>
                <c:pt idx="46">
                  <c:v>15.925248</c:v>
                </c:pt>
                <c:pt idx="47">
                  <c:v>20.155391999999999</c:v>
                </c:pt>
                <c:pt idx="48">
                  <c:v>16.11008</c:v>
                </c:pt>
                <c:pt idx="49">
                  <c:v>15.925248</c:v>
                </c:pt>
                <c:pt idx="50">
                  <c:v>16.11008</c:v>
                </c:pt>
                <c:pt idx="51">
                  <c:v>16.11008</c:v>
                </c:pt>
                <c:pt idx="52">
                  <c:v>16.11008</c:v>
                </c:pt>
                <c:pt idx="53">
                  <c:v>16.11008</c:v>
                </c:pt>
                <c:pt idx="54">
                  <c:v>16.11008</c:v>
                </c:pt>
                <c:pt idx="55">
                  <c:v>15.925248</c:v>
                </c:pt>
                <c:pt idx="56">
                  <c:v>16.11008</c:v>
                </c:pt>
                <c:pt idx="57">
                  <c:v>16.11008</c:v>
                </c:pt>
                <c:pt idx="58">
                  <c:v>16.11008</c:v>
                </c:pt>
                <c:pt idx="59">
                  <c:v>12.4032</c:v>
                </c:pt>
                <c:pt idx="60">
                  <c:v>12.4032</c:v>
                </c:pt>
                <c:pt idx="61">
                  <c:v>12.4032</c:v>
                </c:pt>
                <c:pt idx="62">
                  <c:v>12.632064</c:v>
                </c:pt>
                <c:pt idx="63">
                  <c:v>12.632064</c:v>
                </c:pt>
                <c:pt idx="64">
                  <c:v>12.644399999999999</c:v>
                </c:pt>
                <c:pt idx="65">
                  <c:v>12.644399999999999</c:v>
                </c:pt>
                <c:pt idx="66">
                  <c:v>12.697856</c:v>
                </c:pt>
              </c:numCache>
            </c:numRef>
          </c:yVal>
          <c:smooth val="0"/>
          <c:extLst>
            <c:ext xmlns:c16="http://schemas.microsoft.com/office/drawing/2014/chart" uri="{C3380CC4-5D6E-409C-BE32-E72D297353CC}">
              <c16:uniqueId val="{00000003-6326-499C-856A-74A9F1A8FA1E}"/>
            </c:ext>
          </c:extLst>
        </c:ser>
        <c:ser>
          <c:idx val="5"/>
          <c:order val="4"/>
          <c:tx>
            <c:strRef>
              <c:f>Data!$A$329</c:f>
              <c:strCache>
                <c:ptCount val="1"/>
                <c:pt idx="0">
                  <c:v>1"</c:v>
                </c:pt>
              </c:strCache>
            </c:strRef>
          </c:tx>
          <c:spPr>
            <a:ln w="25400" cap="rnd">
              <a:noFill/>
              <a:round/>
            </a:ln>
            <a:effectLst/>
          </c:spPr>
          <c:marker>
            <c:symbol val="diamond"/>
            <c:size val="4"/>
            <c:spPr>
              <a:solidFill>
                <a:schemeClr val="accent6"/>
              </a:solidFill>
              <a:ln w="9525">
                <a:solidFill>
                  <a:schemeClr val="accent6"/>
                </a:solidFill>
              </a:ln>
              <a:effectLst/>
            </c:spPr>
          </c:marker>
          <c:xVal>
            <c:numRef>
              <c:f>Data!$F$329:$F$366</c:f>
              <c:numCache>
                <c:formatCode>yyyy"年"m"月"</c:formatCode>
                <c:ptCount val="38"/>
                <c:pt idx="0">
                  <c:v>42736</c:v>
                </c:pt>
                <c:pt idx="1">
                  <c:v>42401</c:v>
                </c:pt>
                <c:pt idx="2">
                  <c:v>42278</c:v>
                </c:pt>
                <c:pt idx="3">
                  <c:v>42278</c:v>
                </c:pt>
                <c:pt idx="4">
                  <c:v>42156</c:v>
                </c:pt>
                <c:pt idx="5">
                  <c:v>41883</c:v>
                </c:pt>
                <c:pt idx="6">
                  <c:v>42095</c:v>
                </c:pt>
                <c:pt idx="7">
                  <c:v>41760</c:v>
                </c:pt>
                <c:pt idx="8">
                  <c:v>41730</c:v>
                </c:pt>
                <c:pt idx="9">
                  <c:v>41699</c:v>
                </c:pt>
                <c:pt idx="10">
                  <c:v>41518</c:v>
                </c:pt>
                <c:pt idx="11">
                  <c:v>41275</c:v>
                </c:pt>
                <c:pt idx="12">
                  <c:v>41275</c:v>
                </c:pt>
                <c:pt idx="13">
                  <c:v>41183</c:v>
                </c:pt>
                <c:pt idx="14">
                  <c:v>41122</c:v>
                </c:pt>
                <c:pt idx="15">
                  <c:v>40787</c:v>
                </c:pt>
                <c:pt idx="16">
                  <c:v>40787</c:v>
                </c:pt>
                <c:pt idx="17">
                  <c:v>42401</c:v>
                </c:pt>
                <c:pt idx="18">
                  <c:v>42401</c:v>
                </c:pt>
                <c:pt idx="19">
                  <c:v>42401</c:v>
                </c:pt>
                <c:pt idx="20">
                  <c:v>43671</c:v>
                </c:pt>
                <c:pt idx="21">
                  <c:v>42644</c:v>
                </c:pt>
                <c:pt idx="22">
                  <c:v>42430</c:v>
                </c:pt>
                <c:pt idx="23">
                  <c:v>42156</c:v>
                </c:pt>
                <c:pt idx="24">
                  <c:v>42156</c:v>
                </c:pt>
                <c:pt idx="25">
                  <c:v>41760</c:v>
                </c:pt>
                <c:pt idx="26">
                  <c:v>41548</c:v>
                </c:pt>
                <c:pt idx="27">
                  <c:v>41426</c:v>
                </c:pt>
                <c:pt idx="28">
                  <c:v>41061</c:v>
                </c:pt>
                <c:pt idx="29">
                  <c:v>43132</c:v>
                </c:pt>
                <c:pt idx="30">
                  <c:v>43132</c:v>
                </c:pt>
                <c:pt idx="31">
                  <c:v>42614</c:v>
                </c:pt>
                <c:pt idx="32">
                  <c:v>42614</c:v>
                </c:pt>
                <c:pt idx="33">
                  <c:v>42370</c:v>
                </c:pt>
                <c:pt idx="34">
                  <c:v>41883</c:v>
                </c:pt>
                <c:pt idx="35">
                  <c:v>41821</c:v>
                </c:pt>
                <c:pt idx="36">
                  <c:v>41699</c:v>
                </c:pt>
                <c:pt idx="37">
                  <c:v>41883</c:v>
                </c:pt>
              </c:numCache>
            </c:numRef>
          </c:xVal>
          <c:yVal>
            <c:numRef>
              <c:f>Data!$N$329:$N$366</c:f>
              <c:numCache>
                <c:formatCode>#,##0.0_ </c:formatCode>
                <c:ptCount val="38"/>
                <c:pt idx="0">
                  <c:v>20.444448000000001</c:v>
                </c:pt>
                <c:pt idx="1">
                  <c:v>19.961856000000001</c:v>
                </c:pt>
                <c:pt idx="2">
                  <c:v>20.444448000000001</c:v>
                </c:pt>
                <c:pt idx="3">
                  <c:v>19.961856000000001</c:v>
                </c:pt>
                <c:pt idx="4">
                  <c:v>20.444448000000001</c:v>
                </c:pt>
                <c:pt idx="5">
                  <c:v>20.89472</c:v>
                </c:pt>
                <c:pt idx="6">
                  <c:v>20.794816000000001</c:v>
                </c:pt>
                <c:pt idx="7">
                  <c:v>14.106624</c:v>
                </c:pt>
                <c:pt idx="8">
                  <c:v>18.378495999999998</c:v>
                </c:pt>
                <c:pt idx="9">
                  <c:v>18.378495999999998</c:v>
                </c:pt>
                <c:pt idx="10">
                  <c:v>14.23884</c:v>
                </c:pt>
                <c:pt idx="11">
                  <c:v>10.272696</c:v>
                </c:pt>
                <c:pt idx="12">
                  <c:v>14.23884</c:v>
                </c:pt>
                <c:pt idx="13">
                  <c:v>14.23884</c:v>
                </c:pt>
                <c:pt idx="14">
                  <c:v>10.166016000000001</c:v>
                </c:pt>
                <c:pt idx="15">
                  <c:v>10.173824</c:v>
                </c:pt>
                <c:pt idx="16">
                  <c:v>10.173824</c:v>
                </c:pt>
                <c:pt idx="17">
                  <c:v>20.727808</c:v>
                </c:pt>
                <c:pt idx="18">
                  <c:v>20.727808</c:v>
                </c:pt>
                <c:pt idx="19">
                  <c:v>20.727808</c:v>
                </c:pt>
                <c:pt idx="20">
                  <c:v>20.181311999999998</c:v>
                </c:pt>
                <c:pt idx="21">
                  <c:v>20.181311999999998</c:v>
                </c:pt>
                <c:pt idx="22">
                  <c:v>19.961856000000001</c:v>
                </c:pt>
                <c:pt idx="23">
                  <c:v>20.181311999999998</c:v>
                </c:pt>
                <c:pt idx="24">
                  <c:v>20.181311999999998</c:v>
                </c:pt>
                <c:pt idx="25">
                  <c:v>20.181311999999998</c:v>
                </c:pt>
                <c:pt idx="26">
                  <c:v>20.181311999999998</c:v>
                </c:pt>
                <c:pt idx="27">
                  <c:v>20.181311999999998</c:v>
                </c:pt>
                <c:pt idx="28">
                  <c:v>20.210688000000001</c:v>
                </c:pt>
                <c:pt idx="29">
                  <c:v>19.961856000000001</c:v>
                </c:pt>
                <c:pt idx="30">
                  <c:v>15.833216</c:v>
                </c:pt>
                <c:pt idx="31">
                  <c:v>20.108032000000001</c:v>
                </c:pt>
                <c:pt idx="32">
                  <c:v>20.108032000000001</c:v>
                </c:pt>
                <c:pt idx="33">
                  <c:v>19.961856000000001</c:v>
                </c:pt>
                <c:pt idx="34">
                  <c:v>18.690048000000001</c:v>
                </c:pt>
                <c:pt idx="35">
                  <c:v>20.108032000000001</c:v>
                </c:pt>
                <c:pt idx="36">
                  <c:v>0</c:v>
                </c:pt>
                <c:pt idx="37">
                  <c:v>19.961856000000001</c:v>
                </c:pt>
              </c:numCache>
            </c:numRef>
          </c:yVal>
          <c:smooth val="0"/>
          <c:extLst>
            <c:ext xmlns:c16="http://schemas.microsoft.com/office/drawing/2014/chart" uri="{C3380CC4-5D6E-409C-BE32-E72D297353CC}">
              <c16:uniqueId val="{00000004-6326-499C-856A-74A9F1A8FA1E}"/>
            </c:ext>
          </c:extLst>
        </c:ser>
        <c:dLbls>
          <c:showLegendKey val="0"/>
          <c:showVal val="0"/>
          <c:showCatName val="0"/>
          <c:showSerName val="0"/>
          <c:showPercent val="0"/>
          <c:showBubbleSize val="0"/>
        </c:dLbls>
        <c:axId val="549267408"/>
        <c:axId val="551136240"/>
      </c:scatterChart>
      <c:valAx>
        <c:axId val="549267408"/>
        <c:scaling>
          <c:orientation val="minMax"/>
          <c:max val="44197"/>
          <c:min val="37622.5"/>
        </c:scaling>
        <c:delete val="0"/>
        <c:axPos val="b"/>
        <c:majorGridlines>
          <c:spPr>
            <a:ln w="9525" cap="flat" cmpd="sng" algn="ctr">
              <a:solidFill>
                <a:schemeClr val="tx1">
                  <a:lumMod val="15000"/>
                  <a:lumOff val="85000"/>
                </a:schemeClr>
              </a:solidFill>
              <a:round/>
            </a:ln>
            <a:effectLst/>
          </c:spPr>
        </c:majorGridlines>
        <c:numFmt formatCode="yyyy/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1136240"/>
        <c:crosses val="autoZero"/>
        <c:crossBetween val="midCat"/>
        <c:majorUnit val="365.25"/>
      </c:valAx>
      <c:valAx>
        <c:axId val="5511362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画素数  </a:t>
                </a:r>
                <a:r>
                  <a:rPr lang="en-US" altLang="ja-JP"/>
                  <a:t>(Mega Pixel)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9267408"/>
        <c:crosses val="autoZero"/>
        <c:crossBetween val="midCat"/>
      </c:valAx>
      <c:spPr>
        <a:noFill/>
        <a:ln>
          <a:noFill/>
        </a:ln>
        <a:effectLst/>
      </c:spPr>
    </c:plotArea>
    <c:legend>
      <c:legendPos val="r"/>
      <c:layout>
        <c:manualLayout>
          <c:xMode val="edge"/>
          <c:yMode val="edge"/>
          <c:x val="0.14876255026792196"/>
          <c:y val="0.15353920003893873"/>
          <c:w val="0.11569473207021182"/>
          <c:h val="0.17663167999957802"/>
        </c:manualLayout>
      </c:layout>
      <c:overlay val="1"/>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Cell</a:t>
            </a:r>
            <a:r>
              <a:rPr lang="ja-JP" altLang="en-US"/>
              <a:t> </a:t>
            </a:r>
            <a:r>
              <a:rPr lang="en-US" altLang="ja-JP"/>
              <a:t>Size</a:t>
            </a:r>
            <a:r>
              <a:rPr lang="ja-JP" altLang="en-US"/>
              <a:t>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317156961133296E-2"/>
          <c:y val="7.346038196149339E-2"/>
          <c:w val="0.88567280862358988"/>
          <c:h val="0.8279229631071805"/>
        </c:manualLayout>
      </c:layout>
      <c:scatterChart>
        <c:scatterStyle val="lineMarker"/>
        <c:varyColors val="0"/>
        <c:ser>
          <c:idx val="0"/>
          <c:order val="0"/>
          <c:tx>
            <c:strRef>
              <c:f>Data!$A$5</c:f>
              <c:strCache>
                <c:ptCount val="1"/>
                <c:pt idx="0">
                  <c:v>645</c:v>
                </c:pt>
              </c:strCache>
            </c:strRef>
          </c:tx>
          <c:spPr>
            <a:ln w="25400" cap="rnd">
              <a:noFill/>
              <a:round/>
            </a:ln>
            <a:effectLst/>
          </c:spPr>
          <c:marker>
            <c:symbol val="diamond"/>
            <c:size val="4"/>
            <c:spPr>
              <a:solidFill>
                <a:schemeClr val="tx1"/>
              </a:solidFill>
              <a:ln w="9525">
                <a:solidFill>
                  <a:schemeClr val="tx1"/>
                </a:solidFill>
              </a:ln>
              <a:effectLst/>
            </c:spPr>
          </c:marker>
          <c:xVal>
            <c:numRef>
              <c:f>Data!$F$5:$F$11</c:f>
              <c:numCache>
                <c:formatCode>yyyy"年"m"月"</c:formatCode>
                <c:ptCount val="7"/>
                <c:pt idx="0">
                  <c:v>42339</c:v>
                </c:pt>
                <c:pt idx="1">
                  <c:v>41730</c:v>
                </c:pt>
                <c:pt idx="2">
                  <c:v>40238</c:v>
                </c:pt>
                <c:pt idx="3">
                  <c:v>41883</c:v>
                </c:pt>
                <c:pt idx="4">
                  <c:v>41883</c:v>
                </c:pt>
                <c:pt idx="5">
                  <c:v>41153</c:v>
                </c:pt>
                <c:pt idx="6">
                  <c:v>42522</c:v>
                </c:pt>
              </c:numCache>
            </c:numRef>
          </c:xVal>
          <c:yVal>
            <c:numRef>
              <c:f>Data!$O$5:$O$11</c:f>
              <c:numCache>
                <c:formatCode>#,##0.00_ </c:formatCode>
                <c:ptCount val="7"/>
                <c:pt idx="0">
                  <c:v>5.3052325581395348</c:v>
                </c:pt>
                <c:pt idx="1">
                  <c:v>5.3052325581395348</c:v>
                </c:pt>
                <c:pt idx="2">
                  <c:v>5.9267241379310338</c:v>
                </c:pt>
                <c:pt idx="3">
                  <c:v>6</c:v>
                </c:pt>
                <c:pt idx="4">
                  <c:v>6</c:v>
                </c:pt>
                <c:pt idx="5">
                  <c:v>5.9840425531914896</c:v>
                </c:pt>
                <c:pt idx="6">
                  <c:v>5.2898550724637676</c:v>
                </c:pt>
              </c:numCache>
            </c:numRef>
          </c:yVal>
          <c:smooth val="0"/>
          <c:extLst>
            <c:ext xmlns:c16="http://schemas.microsoft.com/office/drawing/2014/chart" uri="{C3380CC4-5D6E-409C-BE32-E72D297353CC}">
              <c16:uniqueId val="{00000000-5985-4822-A416-BEA796C7199A}"/>
            </c:ext>
          </c:extLst>
        </c:ser>
        <c:ser>
          <c:idx val="1"/>
          <c:order val="1"/>
          <c:tx>
            <c:v>FullFrame &amp; APS-H</c:v>
          </c:tx>
          <c:spPr>
            <a:ln w="25400" cap="rnd">
              <a:noFill/>
              <a:round/>
            </a:ln>
            <a:effectLst/>
          </c:spPr>
          <c:marker>
            <c:symbol val="diamond"/>
            <c:size val="4"/>
            <c:spPr>
              <a:solidFill>
                <a:srgbClr val="FF5050"/>
              </a:solidFill>
              <a:ln w="9525">
                <a:solidFill>
                  <a:srgbClr val="FF5050"/>
                </a:solidFill>
              </a:ln>
              <a:effectLst/>
            </c:spPr>
          </c:marker>
          <c:xVal>
            <c:numRef>
              <c:f>Data!$F$12:$F$82</c:f>
              <c:numCache>
                <c:formatCode>yyyy"年"m"月"</c:formatCode>
                <c:ptCount val="71"/>
                <c:pt idx="0">
                  <c:v>43837</c:v>
                </c:pt>
                <c:pt idx="1">
                  <c:v>42887</c:v>
                </c:pt>
                <c:pt idx="2">
                  <c:v>42583</c:v>
                </c:pt>
                <c:pt idx="3">
                  <c:v>42401</c:v>
                </c:pt>
                <c:pt idx="4">
                  <c:v>42036</c:v>
                </c:pt>
                <c:pt idx="5">
                  <c:v>42036</c:v>
                </c:pt>
                <c:pt idx="6">
                  <c:v>41153</c:v>
                </c:pt>
                <c:pt idx="7">
                  <c:v>41122</c:v>
                </c:pt>
                <c:pt idx="8">
                  <c:v>40969</c:v>
                </c:pt>
                <c:pt idx="9">
                  <c:v>40817</c:v>
                </c:pt>
                <c:pt idx="10">
                  <c:v>39692</c:v>
                </c:pt>
                <c:pt idx="11">
                  <c:v>39264</c:v>
                </c:pt>
                <c:pt idx="12">
                  <c:v>38565</c:v>
                </c:pt>
                <c:pt idx="13">
                  <c:v>38231</c:v>
                </c:pt>
                <c:pt idx="14">
                  <c:v>37500</c:v>
                </c:pt>
                <c:pt idx="15">
                  <c:v>43510</c:v>
                </c:pt>
                <c:pt idx="16">
                  <c:v>43348</c:v>
                </c:pt>
                <c:pt idx="17">
                  <c:v>42948</c:v>
                </c:pt>
                <c:pt idx="18">
                  <c:v>42370</c:v>
                </c:pt>
                <c:pt idx="19">
                  <c:v>42036</c:v>
                </c:pt>
                <c:pt idx="20">
                  <c:v>41883</c:v>
                </c:pt>
                <c:pt idx="21">
                  <c:v>41791</c:v>
                </c:pt>
                <c:pt idx="22">
                  <c:v>41671</c:v>
                </c:pt>
                <c:pt idx="23">
                  <c:v>41579</c:v>
                </c:pt>
                <c:pt idx="24">
                  <c:v>41548</c:v>
                </c:pt>
                <c:pt idx="25">
                  <c:v>41153</c:v>
                </c:pt>
                <c:pt idx="26">
                  <c:v>40940</c:v>
                </c:pt>
                <c:pt idx="27">
                  <c:v>40940</c:v>
                </c:pt>
                <c:pt idx="28">
                  <c:v>40909</c:v>
                </c:pt>
                <c:pt idx="29">
                  <c:v>40087</c:v>
                </c:pt>
                <c:pt idx="30">
                  <c:v>39783</c:v>
                </c:pt>
                <c:pt idx="31">
                  <c:v>39630</c:v>
                </c:pt>
                <c:pt idx="32">
                  <c:v>39295</c:v>
                </c:pt>
                <c:pt idx="33">
                  <c:v>43335</c:v>
                </c:pt>
                <c:pt idx="34">
                  <c:v>43335</c:v>
                </c:pt>
                <c:pt idx="36">
                  <c:v>41153</c:v>
                </c:pt>
                <c:pt idx="37">
                  <c:v>40026</c:v>
                </c:pt>
                <c:pt idx="38">
                  <c:v>39692</c:v>
                </c:pt>
                <c:pt idx="39">
                  <c:v>43741</c:v>
                </c:pt>
                <c:pt idx="40">
                  <c:v>43662</c:v>
                </c:pt>
                <c:pt idx="41">
                  <c:v>43132</c:v>
                </c:pt>
                <c:pt idx="42">
                  <c:v>43009</c:v>
                </c:pt>
                <c:pt idx="43">
                  <c:v>42826</c:v>
                </c:pt>
                <c:pt idx="44">
                  <c:v>42248</c:v>
                </c:pt>
                <c:pt idx="45">
                  <c:v>42156</c:v>
                </c:pt>
                <c:pt idx="46">
                  <c:v>41944</c:v>
                </c:pt>
                <c:pt idx="47">
                  <c:v>41730</c:v>
                </c:pt>
                <c:pt idx="48">
                  <c:v>41548</c:v>
                </c:pt>
                <c:pt idx="49">
                  <c:v>41548</c:v>
                </c:pt>
                <c:pt idx="50">
                  <c:v>42278</c:v>
                </c:pt>
                <c:pt idx="51">
                  <c:v>41426</c:v>
                </c:pt>
                <c:pt idx="52">
                  <c:v>41153</c:v>
                </c:pt>
                <c:pt idx="53">
                  <c:v>43467</c:v>
                </c:pt>
                <c:pt idx="54">
                  <c:v>42401</c:v>
                </c:pt>
                <c:pt idx="55">
                  <c:v>43531</c:v>
                </c:pt>
                <c:pt idx="56">
                  <c:v>42736</c:v>
                </c:pt>
                <c:pt idx="57">
                  <c:v>42309</c:v>
                </c:pt>
                <c:pt idx="58">
                  <c:v>42278</c:v>
                </c:pt>
                <c:pt idx="59">
                  <c:v>41883</c:v>
                </c:pt>
                <c:pt idx="60">
                  <c:v>41852</c:v>
                </c:pt>
                <c:pt idx="61">
                  <c:v>41153</c:v>
                </c:pt>
                <c:pt idx="62">
                  <c:v>41153</c:v>
                </c:pt>
                <c:pt idx="63">
                  <c:v>40544</c:v>
                </c:pt>
                <c:pt idx="64">
                  <c:v>40057</c:v>
                </c:pt>
                <c:pt idx="65">
                  <c:v>42156</c:v>
                </c:pt>
                <c:pt idx="66">
                  <c:v>40087</c:v>
                </c:pt>
                <c:pt idx="67">
                  <c:v>39114</c:v>
                </c:pt>
                <c:pt idx="68">
                  <c:v>38565</c:v>
                </c:pt>
                <c:pt idx="69">
                  <c:v>37987</c:v>
                </c:pt>
                <c:pt idx="70">
                  <c:v>38961</c:v>
                </c:pt>
              </c:numCache>
            </c:numRef>
          </c:xVal>
          <c:yVal>
            <c:numRef>
              <c:f>Data!$O$12:$O$82</c:f>
              <c:numCache>
                <c:formatCode>#,##0.00_ </c:formatCode>
                <c:ptCount val="71"/>
                <c:pt idx="0">
                  <c:v>6.5502183406113534</c:v>
                </c:pt>
                <c:pt idx="1">
                  <c:v>5.6234335839598995</c:v>
                </c:pt>
                <c:pt idx="2">
                  <c:v>5.2325581395348832</c:v>
                </c:pt>
                <c:pt idx="3">
                  <c:v>6.5789473684210522</c:v>
                </c:pt>
                <c:pt idx="4">
                  <c:v>4.1208791208791213</c:v>
                </c:pt>
                <c:pt idx="5">
                  <c:v>4.1208791208791213</c:v>
                </c:pt>
                <c:pt idx="6">
                  <c:v>6.4655172413793105</c:v>
                </c:pt>
                <c:pt idx="7">
                  <c:v>6.9310743165190605</c:v>
                </c:pt>
                <c:pt idx="8">
                  <c:v>6.0810810810810816</c:v>
                </c:pt>
                <c:pt idx="9">
                  <c:v>6.9204152249134951</c:v>
                </c:pt>
                <c:pt idx="10">
                  <c:v>6.3897763578274756</c:v>
                </c:pt>
                <c:pt idx="11">
                  <c:v>6.3025210084033612</c:v>
                </c:pt>
                <c:pt idx="12">
                  <c:v>8.0428954423592494</c:v>
                </c:pt>
                <c:pt idx="13">
                  <c:v>7.047768206734534</c:v>
                </c:pt>
                <c:pt idx="14">
                  <c:v>8.770210681038705</c:v>
                </c:pt>
                <c:pt idx="15">
                  <c:v>5.7421625079974401</c:v>
                </c:pt>
                <c:pt idx="16">
                  <c:v>5.3475935828877006</c:v>
                </c:pt>
                <c:pt idx="17">
                  <c:v>4.3315637065637063</c:v>
                </c:pt>
                <c:pt idx="18">
                  <c:v>6.4475574712643677</c:v>
                </c:pt>
                <c:pt idx="19">
                  <c:v>4.8777173913043477</c:v>
                </c:pt>
                <c:pt idx="20">
                  <c:v>5.9515915119363401</c:v>
                </c:pt>
                <c:pt idx="21">
                  <c:v>4.8644986449864493</c:v>
                </c:pt>
                <c:pt idx="22">
                  <c:v>7.293354943273906</c:v>
                </c:pt>
                <c:pt idx="23">
                  <c:v>7.2115384615384617</c:v>
                </c:pt>
                <c:pt idx="24">
                  <c:v>5.9046052631578938</c:v>
                </c:pt>
                <c:pt idx="25">
                  <c:v>5.9046052631578938</c:v>
                </c:pt>
                <c:pt idx="26">
                  <c:v>4.8356681034482758</c:v>
                </c:pt>
                <c:pt idx="27">
                  <c:v>4.8356681034482758</c:v>
                </c:pt>
                <c:pt idx="28">
                  <c:v>7.2115384615384617</c:v>
                </c:pt>
                <c:pt idx="29">
                  <c:v>8.3955223880597014</c:v>
                </c:pt>
                <c:pt idx="30">
                  <c:v>5.9046052631578938</c:v>
                </c:pt>
                <c:pt idx="31">
                  <c:v>8.3955223880597014</c:v>
                </c:pt>
                <c:pt idx="32">
                  <c:v>8.3955223880597014</c:v>
                </c:pt>
                <c:pt idx="33">
                  <c:v>5.9201846965699207</c:v>
                </c:pt>
                <c:pt idx="34">
                  <c:v>4.3315637065637063</c:v>
                </c:pt>
                <c:pt idx="36">
                  <c:v>5.9428950863213803</c:v>
                </c:pt>
                <c:pt idx="37">
                  <c:v>5.9046052631578938</c:v>
                </c:pt>
                <c:pt idx="38">
                  <c:v>5.9210526315789478</c:v>
                </c:pt>
                <c:pt idx="39">
                  <c:v>5.8862433862433861</c:v>
                </c:pt>
                <c:pt idx="40">
                  <c:v>3.7187500000000004</c:v>
                </c:pt>
                <c:pt idx="41">
                  <c:v>5.9096945551128819</c:v>
                </c:pt>
                <c:pt idx="42">
                  <c:v>4.4874999999999998</c:v>
                </c:pt>
                <c:pt idx="43">
                  <c:v>5.9333333333333336</c:v>
                </c:pt>
                <c:pt idx="44">
                  <c:v>8.4116541353383454</c:v>
                </c:pt>
                <c:pt idx="45">
                  <c:v>4.4874999999999998</c:v>
                </c:pt>
                <c:pt idx="46">
                  <c:v>5.9428950863213803</c:v>
                </c:pt>
                <c:pt idx="47">
                  <c:v>8.3022388059701502</c:v>
                </c:pt>
                <c:pt idx="48">
                  <c:v>5.9428950863213803</c:v>
                </c:pt>
                <c:pt idx="49">
                  <c:v>4.8566017316017316</c:v>
                </c:pt>
                <c:pt idx="50">
                  <c:v>4.4874999999999998</c:v>
                </c:pt>
                <c:pt idx="51">
                  <c:v>5.9428950863213803</c:v>
                </c:pt>
                <c:pt idx="52">
                  <c:v>5.9428950863213803</c:v>
                </c:pt>
                <c:pt idx="53">
                  <c:v>4.2892886929584177</c:v>
                </c:pt>
                <c:pt idx="54">
                  <c:v>4.8777173913043477</c:v>
                </c:pt>
                <c:pt idx="55">
                  <c:v>4.2897998093422309</c:v>
                </c:pt>
                <c:pt idx="56">
                  <c:v>6.0160427807486627</c:v>
                </c:pt>
                <c:pt idx="57">
                  <c:v>5.9906291834002667</c:v>
                </c:pt>
                <c:pt idx="58">
                  <c:v>5.9840425531914896</c:v>
                </c:pt>
                <c:pt idx="59">
                  <c:v>5.9906291834002667</c:v>
                </c:pt>
                <c:pt idx="60">
                  <c:v>6.0147849462365581</c:v>
                </c:pt>
                <c:pt idx="61">
                  <c:v>6.0160427807486627</c:v>
                </c:pt>
                <c:pt idx="62">
                  <c:v>6.9018404907975457</c:v>
                </c:pt>
                <c:pt idx="63">
                  <c:v>6.8634969325153365</c:v>
                </c:pt>
                <c:pt idx="64">
                  <c:v>6.9018404907975457</c:v>
                </c:pt>
                <c:pt idx="65">
                  <c:v>5.9840425531914896</c:v>
                </c:pt>
                <c:pt idx="66">
                  <c:v>5.6985294117647056</c:v>
                </c:pt>
                <c:pt idx="67">
                  <c:v>7.2038152610441761</c:v>
                </c:pt>
                <c:pt idx="68">
                  <c:v>7.9810901001112349</c:v>
                </c:pt>
                <c:pt idx="69">
                  <c:v>8.064516129032258</c:v>
                </c:pt>
                <c:pt idx="70">
                  <c:v>6.8877551020408161</c:v>
                </c:pt>
              </c:numCache>
            </c:numRef>
          </c:yVal>
          <c:smooth val="0"/>
          <c:extLst>
            <c:ext xmlns:c16="http://schemas.microsoft.com/office/drawing/2014/chart" uri="{C3380CC4-5D6E-409C-BE32-E72D297353CC}">
              <c16:uniqueId val="{00000001-5985-4822-A416-BEA796C7199A}"/>
            </c:ext>
          </c:extLst>
        </c:ser>
        <c:ser>
          <c:idx val="3"/>
          <c:order val="2"/>
          <c:tx>
            <c:strRef>
              <c:f>Data!$A$83</c:f>
              <c:strCache>
                <c:ptCount val="1"/>
                <c:pt idx="0">
                  <c:v>APS-C</c:v>
                </c:pt>
              </c:strCache>
            </c:strRef>
          </c:tx>
          <c:spPr>
            <a:ln w="25400" cap="rnd">
              <a:noFill/>
              <a:round/>
            </a:ln>
            <a:effectLst/>
          </c:spPr>
          <c:marker>
            <c:symbol val="diamond"/>
            <c:size val="4"/>
            <c:spPr>
              <a:solidFill>
                <a:schemeClr val="accent4"/>
              </a:solidFill>
              <a:ln w="9525">
                <a:solidFill>
                  <a:schemeClr val="accent4"/>
                </a:solidFill>
              </a:ln>
              <a:effectLst/>
            </c:spPr>
          </c:marker>
          <c:xVal>
            <c:numRef>
              <c:f>Data!$F$83:$F$261</c:f>
              <c:numCache>
                <c:formatCode>yyyy"年"m"月"</c:formatCode>
                <c:ptCount val="179"/>
                <c:pt idx="0">
                  <c:v>43132</c:v>
                </c:pt>
                <c:pt idx="1">
                  <c:v>43132</c:v>
                </c:pt>
                <c:pt idx="2">
                  <c:v>42887</c:v>
                </c:pt>
                <c:pt idx="3">
                  <c:v>42767</c:v>
                </c:pt>
                <c:pt idx="4">
                  <c:v>42401</c:v>
                </c:pt>
                <c:pt idx="5">
                  <c:v>42036</c:v>
                </c:pt>
                <c:pt idx="6">
                  <c:v>42036</c:v>
                </c:pt>
                <c:pt idx="7">
                  <c:v>41883</c:v>
                </c:pt>
                <c:pt idx="8">
                  <c:v>41671</c:v>
                </c:pt>
                <c:pt idx="9">
                  <c:v>41456</c:v>
                </c:pt>
                <c:pt idx="10">
                  <c:v>41334</c:v>
                </c:pt>
                <c:pt idx="11">
                  <c:v>41334</c:v>
                </c:pt>
                <c:pt idx="12">
                  <c:v>41061</c:v>
                </c:pt>
                <c:pt idx="13">
                  <c:v>40575</c:v>
                </c:pt>
                <c:pt idx="14">
                  <c:v>40575</c:v>
                </c:pt>
                <c:pt idx="15">
                  <c:v>40391</c:v>
                </c:pt>
                <c:pt idx="16">
                  <c:v>40210</c:v>
                </c:pt>
                <c:pt idx="17">
                  <c:v>40057</c:v>
                </c:pt>
                <c:pt idx="18">
                  <c:v>39873</c:v>
                </c:pt>
                <c:pt idx="19">
                  <c:v>39661</c:v>
                </c:pt>
                <c:pt idx="20">
                  <c:v>39600</c:v>
                </c:pt>
                <c:pt idx="21">
                  <c:v>39448</c:v>
                </c:pt>
                <c:pt idx="22">
                  <c:v>39295</c:v>
                </c:pt>
                <c:pt idx="23">
                  <c:v>38930</c:v>
                </c:pt>
                <c:pt idx="24">
                  <c:v>38749</c:v>
                </c:pt>
                <c:pt idx="25">
                  <c:v>38384</c:v>
                </c:pt>
                <c:pt idx="26">
                  <c:v>38200</c:v>
                </c:pt>
                <c:pt idx="27">
                  <c:v>37834</c:v>
                </c:pt>
                <c:pt idx="28">
                  <c:v>37653</c:v>
                </c:pt>
                <c:pt idx="29">
                  <c:v>43157</c:v>
                </c:pt>
                <c:pt idx="30">
                  <c:v>43024</c:v>
                </c:pt>
                <c:pt idx="31">
                  <c:v>42948</c:v>
                </c:pt>
                <c:pt idx="32">
                  <c:v>42767</c:v>
                </c:pt>
                <c:pt idx="33">
                  <c:v>42614</c:v>
                </c:pt>
                <c:pt idx="34">
                  <c:v>42278</c:v>
                </c:pt>
                <c:pt idx="35">
                  <c:v>42036</c:v>
                </c:pt>
                <c:pt idx="36">
                  <c:v>41609</c:v>
                </c:pt>
                <c:pt idx="37">
                  <c:v>41091</c:v>
                </c:pt>
                <c:pt idx="38">
                  <c:v>42826</c:v>
                </c:pt>
                <c:pt idx="39">
                  <c:v>42675</c:v>
                </c:pt>
                <c:pt idx="40">
                  <c:v>42583</c:v>
                </c:pt>
                <c:pt idx="41">
                  <c:v>42370</c:v>
                </c:pt>
                <c:pt idx="42">
                  <c:v>42064</c:v>
                </c:pt>
                <c:pt idx="43">
                  <c:v>42005</c:v>
                </c:pt>
                <c:pt idx="44">
                  <c:v>41640</c:v>
                </c:pt>
                <c:pt idx="45">
                  <c:v>41548</c:v>
                </c:pt>
                <c:pt idx="46">
                  <c:v>41306</c:v>
                </c:pt>
                <c:pt idx="47">
                  <c:v>41214</c:v>
                </c:pt>
                <c:pt idx="48">
                  <c:v>41000</c:v>
                </c:pt>
                <c:pt idx="49">
                  <c:v>40634</c:v>
                </c:pt>
                <c:pt idx="50">
                  <c:v>40452</c:v>
                </c:pt>
                <c:pt idx="51">
                  <c:v>40422</c:v>
                </c:pt>
                <c:pt idx="52">
                  <c:v>39995</c:v>
                </c:pt>
                <c:pt idx="53">
                  <c:v>39904</c:v>
                </c:pt>
                <c:pt idx="54">
                  <c:v>39904</c:v>
                </c:pt>
                <c:pt idx="55">
                  <c:v>39661</c:v>
                </c:pt>
                <c:pt idx="56">
                  <c:v>39448</c:v>
                </c:pt>
                <c:pt idx="57">
                  <c:v>39295</c:v>
                </c:pt>
                <c:pt idx="58">
                  <c:v>39142</c:v>
                </c:pt>
                <c:pt idx="59">
                  <c:v>39022</c:v>
                </c:pt>
                <c:pt idx="60">
                  <c:v>38930</c:v>
                </c:pt>
                <c:pt idx="61">
                  <c:v>38869</c:v>
                </c:pt>
                <c:pt idx="62">
                  <c:v>38657</c:v>
                </c:pt>
                <c:pt idx="63">
                  <c:v>38443</c:v>
                </c:pt>
                <c:pt idx="64">
                  <c:v>38443</c:v>
                </c:pt>
                <c:pt idx="65">
                  <c:v>38231</c:v>
                </c:pt>
                <c:pt idx="66">
                  <c:v>37987</c:v>
                </c:pt>
                <c:pt idx="67">
                  <c:v>37803</c:v>
                </c:pt>
                <c:pt idx="68">
                  <c:v>41334</c:v>
                </c:pt>
                <c:pt idx="69">
                  <c:v>42309</c:v>
                </c:pt>
                <c:pt idx="70">
                  <c:v>41760</c:v>
                </c:pt>
                <c:pt idx="71">
                  <c:v>41306</c:v>
                </c:pt>
                <c:pt idx="72">
                  <c:v>41030</c:v>
                </c:pt>
                <c:pt idx="73">
                  <c:v>40969</c:v>
                </c:pt>
                <c:pt idx="74">
                  <c:v>40756</c:v>
                </c:pt>
                <c:pt idx="75">
                  <c:v>40756</c:v>
                </c:pt>
                <c:pt idx="76">
                  <c:v>40695</c:v>
                </c:pt>
                <c:pt idx="77">
                  <c:v>40391</c:v>
                </c:pt>
                <c:pt idx="78">
                  <c:v>40391</c:v>
                </c:pt>
                <c:pt idx="79">
                  <c:v>40391</c:v>
                </c:pt>
                <c:pt idx="80">
                  <c:v>40391</c:v>
                </c:pt>
                <c:pt idx="81">
                  <c:v>40330</c:v>
                </c:pt>
                <c:pt idx="82">
                  <c:v>40330</c:v>
                </c:pt>
                <c:pt idx="83">
                  <c:v>40179</c:v>
                </c:pt>
                <c:pt idx="84">
                  <c:v>40026</c:v>
                </c:pt>
                <c:pt idx="85">
                  <c:v>39934</c:v>
                </c:pt>
                <c:pt idx="86">
                  <c:v>39934</c:v>
                </c:pt>
                <c:pt idx="87">
                  <c:v>39934</c:v>
                </c:pt>
                <c:pt idx="88">
                  <c:v>39934</c:v>
                </c:pt>
                <c:pt idx="89">
                  <c:v>39448</c:v>
                </c:pt>
                <c:pt idx="90">
                  <c:v>39448</c:v>
                </c:pt>
                <c:pt idx="91">
                  <c:v>39448</c:v>
                </c:pt>
                <c:pt idx="92">
                  <c:v>39326</c:v>
                </c:pt>
                <c:pt idx="93">
                  <c:v>38869</c:v>
                </c:pt>
                <c:pt idx="94">
                  <c:v>43705</c:v>
                </c:pt>
                <c:pt idx="95">
                  <c:v>43480</c:v>
                </c:pt>
                <c:pt idx="96">
                  <c:v>42644</c:v>
                </c:pt>
                <c:pt idx="97">
                  <c:v>42401</c:v>
                </c:pt>
                <c:pt idx="98">
                  <c:v>41883</c:v>
                </c:pt>
                <c:pt idx="99">
                  <c:v>41852</c:v>
                </c:pt>
                <c:pt idx="100">
                  <c:v>41699</c:v>
                </c:pt>
                <c:pt idx="101">
                  <c:v>41671</c:v>
                </c:pt>
                <c:pt idx="102">
                  <c:v>41640</c:v>
                </c:pt>
                <c:pt idx="103">
                  <c:v>41487</c:v>
                </c:pt>
                <c:pt idx="104">
                  <c:v>41487</c:v>
                </c:pt>
                <c:pt idx="105">
                  <c:v>41306</c:v>
                </c:pt>
                <c:pt idx="106">
                  <c:v>41153</c:v>
                </c:pt>
                <c:pt idx="107">
                  <c:v>41122</c:v>
                </c:pt>
                <c:pt idx="108">
                  <c:v>41030</c:v>
                </c:pt>
                <c:pt idx="109">
                  <c:v>40756</c:v>
                </c:pt>
                <c:pt idx="110">
                  <c:v>40756</c:v>
                </c:pt>
                <c:pt idx="111">
                  <c:v>40695</c:v>
                </c:pt>
                <c:pt idx="112">
                  <c:v>40299</c:v>
                </c:pt>
                <c:pt idx="113">
                  <c:v>40299</c:v>
                </c:pt>
                <c:pt idx="114">
                  <c:v>42736</c:v>
                </c:pt>
                <c:pt idx="115">
                  <c:v>42522</c:v>
                </c:pt>
                <c:pt idx="116">
                  <c:v>42095</c:v>
                </c:pt>
                <c:pt idx="117">
                  <c:v>42036</c:v>
                </c:pt>
                <c:pt idx="118">
                  <c:v>41852</c:v>
                </c:pt>
                <c:pt idx="119">
                  <c:v>41548</c:v>
                </c:pt>
                <c:pt idx="120">
                  <c:v>41426</c:v>
                </c:pt>
                <c:pt idx="121">
                  <c:v>41426</c:v>
                </c:pt>
                <c:pt idx="122">
                  <c:v>41153</c:v>
                </c:pt>
                <c:pt idx="123">
                  <c:v>41153</c:v>
                </c:pt>
                <c:pt idx="124">
                  <c:v>41030</c:v>
                </c:pt>
                <c:pt idx="125">
                  <c:v>40422</c:v>
                </c:pt>
                <c:pt idx="126">
                  <c:v>40452</c:v>
                </c:pt>
                <c:pt idx="127">
                  <c:v>40057</c:v>
                </c:pt>
                <c:pt idx="128">
                  <c:v>39934</c:v>
                </c:pt>
                <c:pt idx="129">
                  <c:v>39692</c:v>
                </c:pt>
                <c:pt idx="130">
                  <c:v>39448</c:v>
                </c:pt>
                <c:pt idx="131">
                  <c:v>39448</c:v>
                </c:pt>
                <c:pt idx="132">
                  <c:v>38961</c:v>
                </c:pt>
                <c:pt idx="133">
                  <c:v>40940</c:v>
                </c:pt>
                <c:pt idx="134">
                  <c:v>42156</c:v>
                </c:pt>
                <c:pt idx="135">
                  <c:v>41365</c:v>
                </c:pt>
                <c:pt idx="136">
                  <c:v>38961</c:v>
                </c:pt>
                <c:pt idx="137">
                  <c:v>38018</c:v>
                </c:pt>
                <c:pt idx="138">
                  <c:v>42736</c:v>
                </c:pt>
                <c:pt idx="139">
                  <c:v>42705</c:v>
                </c:pt>
                <c:pt idx="140">
                  <c:v>42583</c:v>
                </c:pt>
                <c:pt idx="141">
                  <c:v>42552</c:v>
                </c:pt>
                <c:pt idx="142">
                  <c:v>42370</c:v>
                </c:pt>
                <c:pt idx="143">
                  <c:v>42370</c:v>
                </c:pt>
                <c:pt idx="144">
                  <c:v>42125</c:v>
                </c:pt>
                <c:pt idx="145">
                  <c:v>42005</c:v>
                </c:pt>
                <c:pt idx="146">
                  <c:v>41640</c:v>
                </c:pt>
                <c:pt idx="147">
                  <c:v>41548</c:v>
                </c:pt>
                <c:pt idx="148">
                  <c:v>41518</c:v>
                </c:pt>
                <c:pt idx="149">
                  <c:v>41426</c:v>
                </c:pt>
                <c:pt idx="150">
                  <c:v>41153</c:v>
                </c:pt>
                <c:pt idx="151">
                  <c:v>40909</c:v>
                </c:pt>
                <c:pt idx="152">
                  <c:v>42736</c:v>
                </c:pt>
                <c:pt idx="153">
                  <c:v>42370</c:v>
                </c:pt>
                <c:pt idx="154">
                  <c:v>41883</c:v>
                </c:pt>
                <c:pt idx="155">
                  <c:v>41275</c:v>
                </c:pt>
                <c:pt idx="156">
                  <c:v>40422</c:v>
                </c:pt>
                <c:pt idx="157">
                  <c:v>39448</c:v>
                </c:pt>
                <c:pt idx="158">
                  <c:v>42036</c:v>
                </c:pt>
                <c:pt idx="159">
                  <c:v>41883</c:v>
                </c:pt>
                <c:pt idx="160">
                  <c:v>41760</c:v>
                </c:pt>
                <c:pt idx="161">
                  <c:v>41640</c:v>
                </c:pt>
                <c:pt idx="162">
                  <c:v>41426</c:v>
                </c:pt>
                <c:pt idx="163">
                  <c:v>41395</c:v>
                </c:pt>
                <c:pt idx="164">
                  <c:v>41365</c:v>
                </c:pt>
                <c:pt idx="165">
                  <c:v>41275</c:v>
                </c:pt>
                <c:pt idx="166">
                  <c:v>41000</c:v>
                </c:pt>
                <c:pt idx="167">
                  <c:v>41000</c:v>
                </c:pt>
                <c:pt idx="168">
                  <c:v>41000</c:v>
                </c:pt>
                <c:pt idx="169">
                  <c:v>40787</c:v>
                </c:pt>
                <c:pt idx="170">
                  <c:v>40513</c:v>
                </c:pt>
                <c:pt idx="171">
                  <c:v>40422</c:v>
                </c:pt>
                <c:pt idx="172">
                  <c:v>40179</c:v>
                </c:pt>
                <c:pt idx="173">
                  <c:v>42370</c:v>
                </c:pt>
                <c:pt idx="174">
                  <c:v>41883</c:v>
                </c:pt>
                <c:pt idx="175">
                  <c:v>41883</c:v>
                </c:pt>
                <c:pt idx="176">
                  <c:v>41426</c:v>
                </c:pt>
                <c:pt idx="177">
                  <c:v>41030</c:v>
                </c:pt>
                <c:pt idx="178">
                  <c:v>41730</c:v>
                </c:pt>
              </c:numCache>
            </c:numRef>
          </c:xVal>
          <c:yVal>
            <c:numRef>
              <c:f>Data!$O$83:$O$261</c:f>
              <c:numCache>
                <c:formatCode>#,##0.00_ </c:formatCode>
                <c:ptCount val="179"/>
                <c:pt idx="0">
                  <c:v>3.6581364829396326</c:v>
                </c:pt>
                <c:pt idx="1">
                  <c:v>4.2868127643214153</c:v>
                </c:pt>
                <c:pt idx="2">
                  <c:v>3.5464376590330788</c:v>
                </c:pt>
                <c:pt idx="3">
                  <c:v>3.7166666666666668</c:v>
                </c:pt>
                <c:pt idx="4">
                  <c:v>3.75</c:v>
                </c:pt>
                <c:pt idx="5">
                  <c:v>3.7018592297476762</c:v>
                </c:pt>
                <c:pt idx="6">
                  <c:v>3.7018592297476762</c:v>
                </c:pt>
                <c:pt idx="7">
                  <c:v>4.0756914119359537</c:v>
                </c:pt>
                <c:pt idx="8">
                  <c:v>4.2868127643214153</c:v>
                </c:pt>
                <c:pt idx="9">
                  <c:v>4.0938864628820957</c:v>
                </c:pt>
                <c:pt idx="10">
                  <c:v>4.2818740399385566</c:v>
                </c:pt>
                <c:pt idx="11">
                  <c:v>4.2818740399385566</c:v>
                </c:pt>
                <c:pt idx="12">
                  <c:v>4.2234848484848486</c:v>
                </c:pt>
                <c:pt idx="13">
                  <c:v>4.1729041916167668</c:v>
                </c:pt>
                <c:pt idx="14">
                  <c:v>5.101102941176471</c:v>
                </c:pt>
                <c:pt idx="15">
                  <c:v>4.2934154793993065</c:v>
                </c:pt>
                <c:pt idx="16">
                  <c:v>4.3016975308641978</c:v>
                </c:pt>
                <c:pt idx="17">
                  <c:v>4.16044776119403</c:v>
                </c:pt>
                <c:pt idx="18">
                  <c:v>4.6750524109014684</c:v>
                </c:pt>
                <c:pt idx="19">
                  <c:v>4.6750524109014684</c:v>
                </c:pt>
                <c:pt idx="20">
                  <c:v>5.6835637480798766</c:v>
                </c:pt>
                <c:pt idx="21">
                  <c:v>5.1484230055658626</c:v>
                </c:pt>
                <c:pt idx="22">
                  <c:v>5.5780933062880322</c:v>
                </c:pt>
                <c:pt idx="23">
                  <c:v>5.6231003039513672</c:v>
                </c:pt>
                <c:pt idx="24">
                  <c:v>6.2569521690767527</c:v>
                </c:pt>
                <c:pt idx="25">
                  <c:v>6.3139931740614328</c:v>
                </c:pt>
                <c:pt idx="26">
                  <c:v>6.2569521690767527</c:v>
                </c:pt>
                <c:pt idx="27">
                  <c:v>7.2017766497461926</c:v>
                </c:pt>
                <c:pt idx="28">
                  <c:v>7.2017766497461926</c:v>
                </c:pt>
                <c:pt idx="29">
                  <c:v>3.7166666666666668</c:v>
                </c:pt>
                <c:pt idx="30">
                  <c:v>3.7166666666666668</c:v>
                </c:pt>
                <c:pt idx="31">
                  <c:v>3.5464376590330788</c:v>
                </c:pt>
                <c:pt idx="32">
                  <c:v>3.7166666666666668</c:v>
                </c:pt>
                <c:pt idx="33">
                  <c:v>3.7166666666666668</c:v>
                </c:pt>
                <c:pt idx="34">
                  <c:v>4.2818740399385566</c:v>
                </c:pt>
                <c:pt idx="35">
                  <c:v>3.7018592297476762</c:v>
                </c:pt>
                <c:pt idx="36">
                  <c:v>4.2818740399385566</c:v>
                </c:pt>
                <c:pt idx="37">
                  <c:v>4.2234848484848486</c:v>
                </c:pt>
                <c:pt idx="38">
                  <c:v>3.90625</c:v>
                </c:pt>
                <c:pt idx="39">
                  <c:v>4.2205459770114944</c:v>
                </c:pt>
                <c:pt idx="40">
                  <c:v>3.90625</c:v>
                </c:pt>
                <c:pt idx="41">
                  <c:v>4.2205459770114944</c:v>
                </c:pt>
                <c:pt idx="42">
                  <c:v>3.90625</c:v>
                </c:pt>
                <c:pt idx="43">
                  <c:v>3.90625</c:v>
                </c:pt>
                <c:pt idx="44">
                  <c:v>3.8563829787234041</c:v>
                </c:pt>
                <c:pt idx="45">
                  <c:v>3.90625</c:v>
                </c:pt>
                <c:pt idx="46">
                  <c:v>3.8933068257123922</c:v>
                </c:pt>
                <c:pt idx="47">
                  <c:v>3.9098740888005299</c:v>
                </c:pt>
                <c:pt idx="48">
                  <c:v>3.8157894736842102</c:v>
                </c:pt>
                <c:pt idx="49">
                  <c:v>4.7275641025641031</c:v>
                </c:pt>
                <c:pt idx="50">
                  <c:v>4.9443493150684938</c:v>
                </c:pt>
                <c:pt idx="51">
                  <c:v>4.7285113203766791</c:v>
                </c:pt>
                <c:pt idx="52">
                  <c:v>5.4227941176470598</c:v>
                </c:pt>
                <c:pt idx="53">
                  <c:v>5.4756380510440836</c:v>
                </c:pt>
                <c:pt idx="54">
                  <c:v>5.4756380510440836</c:v>
                </c:pt>
                <c:pt idx="55">
                  <c:v>5.4756380510440836</c:v>
                </c:pt>
                <c:pt idx="56">
                  <c:v>6.1475409836065573</c:v>
                </c:pt>
                <c:pt idx="57">
                  <c:v>5.4227941176470598</c:v>
                </c:pt>
                <c:pt idx="58">
                  <c:v>6.1475409836065573</c:v>
                </c:pt>
                <c:pt idx="59">
                  <c:v>7.8947368421052637</c:v>
                </c:pt>
                <c:pt idx="60">
                  <c:v>6.0512820512820511</c:v>
                </c:pt>
                <c:pt idx="61">
                  <c:v>5.5970149253731343</c:v>
                </c:pt>
                <c:pt idx="62">
                  <c:v>6.1475409836065573</c:v>
                </c:pt>
                <c:pt idx="63">
                  <c:v>7.8947368421052637</c:v>
                </c:pt>
                <c:pt idx="64">
                  <c:v>7.8947368421052637</c:v>
                </c:pt>
                <c:pt idx="65">
                  <c:v>5.5555555555555554</c:v>
                </c:pt>
                <c:pt idx="66">
                  <c:v>7.8947368421052637</c:v>
                </c:pt>
                <c:pt idx="67">
                  <c:v>9.6153846153846168</c:v>
                </c:pt>
                <c:pt idx="68">
                  <c:v>4.7275641025641031</c:v>
                </c:pt>
                <c:pt idx="69">
                  <c:v>3.9166666666666665</c:v>
                </c:pt>
                <c:pt idx="70">
                  <c:v>3.9010624169986721</c:v>
                </c:pt>
                <c:pt idx="71">
                  <c:v>4.2758369723435221</c:v>
                </c:pt>
                <c:pt idx="72">
                  <c:v>4.7686688311688314</c:v>
                </c:pt>
                <c:pt idx="73">
                  <c:v>4.7686688311688314</c:v>
                </c:pt>
                <c:pt idx="74">
                  <c:v>3.8855820105820102</c:v>
                </c:pt>
                <c:pt idx="75">
                  <c:v>3.9010624169986721</c:v>
                </c:pt>
                <c:pt idx="76">
                  <c:v>4.7842019543973944</c:v>
                </c:pt>
                <c:pt idx="77">
                  <c:v>4.7842019543973944</c:v>
                </c:pt>
                <c:pt idx="78">
                  <c:v>5.0958188153310102</c:v>
                </c:pt>
                <c:pt idx="79">
                  <c:v>4.7842019543973944</c:v>
                </c:pt>
                <c:pt idx="80">
                  <c:v>5.0958188153310102</c:v>
                </c:pt>
                <c:pt idx="81">
                  <c:v>5.1086956521739131</c:v>
                </c:pt>
                <c:pt idx="82">
                  <c:v>5.1304347826086962</c:v>
                </c:pt>
                <c:pt idx="83">
                  <c:v>5.0958188153310102</c:v>
                </c:pt>
                <c:pt idx="84">
                  <c:v>5.1175958188153308</c:v>
                </c:pt>
                <c:pt idx="85">
                  <c:v>5.5009363295880158</c:v>
                </c:pt>
                <c:pt idx="86">
                  <c:v>6.0824742268041243</c:v>
                </c:pt>
                <c:pt idx="87">
                  <c:v>6.0824742268041243</c:v>
                </c:pt>
                <c:pt idx="88">
                  <c:v>5.1304347826086962</c:v>
                </c:pt>
                <c:pt idx="89">
                  <c:v>5.1304347826086962</c:v>
                </c:pt>
                <c:pt idx="90">
                  <c:v>6.1855670103092777</c:v>
                </c:pt>
                <c:pt idx="91">
                  <c:v>6.1855670103092777</c:v>
                </c:pt>
                <c:pt idx="92">
                  <c:v>5.5970149253731343</c:v>
                </c:pt>
                <c:pt idx="93">
                  <c:v>6.1855670103092777</c:v>
                </c:pt>
                <c:pt idx="94">
                  <c:v>3.8855820105820102</c:v>
                </c:pt>
                <c:pt idx="95">
                  <c:v>3.9010624169986721</c:v>
                </c:pt>
                <c:pt idx="96">
                  <c:v>3.9010624169986721</c:v>
                </c:pt>
                <c:pt idx="97">
                  <c:v>3.9010624169986721</c:v>
                </c:pt>
                <c:pt idx="98">
                  <c:v>4.2521994134897358</c:v>
                </c:pt>
                <c:pt idx="99">
                  <c:v>3.9010624169986721</c:v>
                </c:pt>
                <c:pt idx="100">
                  <c:v>4.2521994134897358</c:v>
                </c:pt>
                <c:pt idx="101">
                  <c:v>3.9010624169986721</c:v>
                </c:pt>
                <c:pt idx="102">
                  <c:v>4.2212518195050945</c:v>
                </c:pt>
                <c:pt idx="103">
                  <c:v>4.7483766233766236</c:v>
                </c:pt>
                <c:pt idx="104">
                  <c:v>4.2758369723435221</c:v>
                </c:pt>
                <c:pt idx="105">
                  <c:v>4.7686688311688314</c:v>
                </c:pt>
                <c:pt idx="106">
                  <c:v>4.7842019543973944</c:v>
                </c:pt>
                <c:pt idx="107">
                  <c:v>4.7686688311688314</c:v>
                </c:pt>
                <c:pt idx="108">
                  <c:v>4.7686688311688314</c:v>
                </c:pt>
                <c:pt idx="109">
                  <c:v>3.9010624169986721</c:v>
                </c:pt>
                <c:pt idx="110">
                  <c:v>4.7483766233766236</c:v>
                </c:pt>
                <c:pt idx="111">
                  <c:v>4.7686688311688314</c:v>
                </c:pt>
                <c:pt idx="112">
                  <c:v>5.0781249999999991</c:v>
                </c:pt>
                <c:pt idx="113">
                  <c:v>5.0781249999999991</c:v>
                </c:pt>
                <c:pt idx="114">
                  <c:v>3.90625</c:v>
                </c:pt>
                <c:pt idx="115">
                  <c:v>3.8651315789473681</c:v>
                </c:pt>
                <c:pt idx="116">
                  <c:v>3.9166666666666665</c:v>
                </c:pt>
                <c:pt idx="117">
                  <c:v>4.2945906432748533</c:v>
                </c:pt>
                <c:pt idx="118">
                  <c:v>4.2696220930232558</c:v>
                </c:pt>
                <c:pt idx="119">
                  <c:v>3.8651315789473681</c:v>
                </c:pt>
                <c:pt idx="120">
                  <c:v>4.8014586709886551</c:v>
                </c:pt>
                <c:pt idx="121">
                  <c:v>4.8014586709886551</c:v>
                </c:pt>
                <c:pt idx="122">
                  <c:v>4.8092532467532463</c:v>
                </c:pt>
                <c:pt idx="123">
                  <c:v>4.7475961538461533</c:v>
                </c:pt>
                <c:pt idx="124">
                  <c:v>4.8014586709886551</c:v>
                </c:pt>
                <c:pt idx="125">
                  <c:v>4.8092532467532463</c:v>
                </c:pt>
                <c:pt idx="126">
                  <c:v>5.5037313432835822</c:v>
                </c:pt>
                <c:pt idx="127">
                  <c:v>5.47690879554421</c:v>
                </c:pt>
                <c:pt idx="128">
                  <c:v>4.9408783783783781</c:v>
                </c:pt>
                <c:pt idx="129">
                  <c:v>6.1601642710472282</c:v>
                </c:pt>
                <c:pt idx="130">
                  <c:v>4.9061433447098981</c:v>
                </c:pt>
                <c:pt idx="131">
                  <c:v>6.1601642710472282</c:v>
                </c:pt>
                <c:pt idx="132">
                  <c:v>6.0975609756097562</c:v>
                </c:pt>
                <c:pt idx="133">
                  <c:v>4.8014586709886551</c:v>
                </c:pt>
                <c:pt idx="134">
                  <c:v>4.7936893203883493</c:v>
                </c:pt>
                <c:pt idx="135">
                  <c:v>4.7936893203883493</c:v>
                </c:pt>
                <c:pt idx="136">
                  <c:v>7.6058201058201051</c:v>
                </c:pt>
                <c:pt idx="137">
                  <c:v>7.6058201058201051</c:v>
                </c:pt>
                <c:pt idx="138">
                  <c:v>3.933333333333334</c:v>
                </c:pt>
                <c:pt idx="139">
                  <c:v>4.8202614379084974</c:v>
                </c:pt>
                <c:pt idx="140">
                  <c:v>3.933333333333334</c:v>
                </c:pt>
                <c:pt idx="141">
                  <c:v>3.933333333333334</c:v>
                </c:pt>
                <c:pt idx="142">
                  <c:v>3.933333333333334</c:v>
                </c:pt>
                <c:pt idx="143">
                  <c:v>4.8202614379084974</c:v>
                </c:pt>
                <c:pt idx="144">
                  <c:v>4.8202614379084974</c:v>
                </c:pt>
                <c:pt idx="145">
                  <c:v>4.8202614379084974</c:v>
                </c:pt>
                <c:pt idx="146">
                  <c:v>4.8202614379084974</c:v>
                </c:pt>
                <c:pt idx="147">
                  <c:v>4.8202614379084974</c:v>
                </c:pt>
                <c:pt idx="148">
                  <c:v>4.8202614379084974</c:v>
                </c:pt>
                <c:pt idx="149">
                  <c:v>4.8202614379084974</c:v>
                </c:pt>
                <c:pt idx="150">
                  <c:v>4.8202614379084974</c:v>
                </c:pt>
                <c:pt idx="151">
                  <c:v>4.8202614379084974</c:v>
                </c:pt>
                <c:pt idx="152">
                  <c:v>3.933333333333334</c:v>
                </c:pt>
                <c:pt idx="153">
                  <c:v>4.8202614379084974</c:v>
                </c:pt>
                <c:pt idx="154">
                  <c:v>4.8202614379084974</c:v>
                </c:pt>
                <c:pt idx="155">
                  <c:v>4.8202614379084974</c:v>
                </c:pt>
                <c:pt idx="156">
                  <c:v>5.4756380510440836</c:v>
                </c:pt>
                <c:pt idx="157">
                  <c:v>4.9061433447098981</c:v>
                </c:pt>
                <c:pt idx="158">
                  <c:v>3.6176108374384235</c:v>
                </c:pt>
                <c:pt idx="159">
                  <c:v>3.6176108374384235</c:v>
                </c:pt>
                <c:pt idx="160">
                  <c:v>4.2945906432748533</c:v>
                </c:pt>
                <c:pt idx="161">
                  <c:v>4.2372881355932206</c:v>
                </c:pt>
                <c:pt idx="162">
                  <c:v>4.2372881355932206</c:v>
                </c:pt>
                <c:pt idx="163">
                  <c:v>4.2449421965317917</c:v>
                </c:pt>
                <c:pt idx="164">
                  <c:v>4.2495479204339963</c:v>
                </c:pt>
                <c:pt idx="165">
                  <c:v>4.2372881355932206</c:v>
                </c:pt>
                <c:pt idx="166">
                  <c:v>4.2495479204339963</c:v>
                </c:pt>
                <c:pt idx="167">
                  <c:v>4.2495479204339963</c:v>
                </c:pt>
                <c:pt idx="168">
                  <c:v>4.2495479204339963</c:v>
                </c:pt>
                <c:pt idx="169">
                  <c:v>4.2510853835021711</c:v>
                </c:pt>
                <c:pt idx="170">
                  <c:v>5.0958188153310102</c:v>
                </c:pt>
                <c:pt idx="171">
                  <c:v>4.9744897959183669</c:v>
                </c:pt>
                <c:pt idx="172">
                  <c:v>5.0958188153310102</c:v>
                </c:pt>
                <c:pt idx="173">
                  <c:v>4.7889610389610384</c:v>
                </c:pt>
                <c:pt idx="174">
                  <c:v>4.7889610389610384</c:v>
                </c:pt>
                <c:pt idx="175">
                  <c:v>4.7889610389610384</c:v>
                </c:pt>
                <c:pt idx="176">
                  <c:v>4.7734627831715217</c:v>
                </c:pt>
                <c:pt idx="177">
                  <c:v>4.7889610389610384</c:v>
                </c:pt>
                <c:pt idx="178">
                  <c:v>4.7734627831715217</c:v>
                </c:pt>
              </c:numCache>
            </c:numRef>
          </c:yVal>
          <c:smooth val="0"/>
          <c:extLst>
            <c:ext xmlns:c16="http://schemas.microsoft.com/office/drawing/2014/chart" uri="{C3380CC4-5D6E-409C-BE32-E72D297353CC}">
              <c16:uniqueId val="{00000002-5985-4822-A416-BEA796C7199A}"/>
            </c:ext>
          </c:extLst>
        </c:ser>
        <c:ser>
          <c:idx val="4"/>
          <c:order val="3"/>
          <c:tx>
            <c:v>1.5" &amp; FourThirds</c:v>
          </c:tx>
          <c:spPr>
            <a:ln w="25400" cap="rnd">
              <a:noFill/>
              <a:round/>
            </a:ln>
            <a:effectLst/>
          </c:spPr>
          <c:marker>
            <c:symbol val="diamond"/>
            <c:size val="4"/>
            <c:spPr>
              <a:solidFill>
                <a:schemeClr val="accent5"/>
              </a:solidFill>
              <a:ln w="9525">
                <a:solidFill>
                  <a:schemeClr val="accent5"/>
                </a:solidFill>
              </a:ln>
              <a:effectLst/>
            </c:spPr>
          </c:marker>
          <c:xVal>
            <c:numRef>
              <c:f>Data!$F$262:$F$328</c:f>
              <c:numCache>
                <c:formatCode>yyyy"年"m"月"</c:formatCode>
                <c:ptCount val="67"/>
                <c:pt idx="0">
                  <c:v>41671</c:v>
                </c:pt>
                <c:pt idx="1">
                  <c:v>40909</c:v>
                </c:pt>
                <c:pt idx="2">
                  <c:v>39295</c:v>
                </c:pt>
                <c:pt idx="3">
                  <c:v>43132</c:v>
                </c:pt>
                <c:pt idx="4">
                  <c:v>43101</c:v>
                </c:pt>
                <c:pt idx="5">
                  <c:v>43040</c:v>
                </c:pt>
                <c:pt idx="6">
                  <c:v>42736</c:v>
                </c:pt>
                <c:pt idx="7">
                  <c:v>42736</c:v>
                </c:pt>
                <c:pt idx="8">
                  <c:v>42614</c:v>
                </c:pt>
                <c:pt idx="9">
                  <c:v>42461</c:v>
                </c:pt>
                <c:pt idx="10">
                  <c:v>42401</c:v>
                </c:pt>
                <c:pt idx="11">
                  <c:v>42248</c:v>
                </c:pt>
                <c:pt idx="12">
                  <c:v>42186</c:v>
                </c:pt>
                <c:pt idx="13">
                  <c:v>42125</c:v>
                </c:pt>
                <c:pt idx="14">
                  <c:v>42005</c:v>
                </c:pt>
                <c:pt idx="15">
                  <c:v>41883</c:v>
                </c:pt>
                <c:pt idx="16">
                  <c:v>41671</c:v>
                </c:pt>
                <c:pt idx="17">
                  <c:v>41548</c:v>
                </c:pt>
                <c:pt idx="18">
                  <c:v>41487</c:v>
                </c:pt>
                <c:pt idx="19">
                  <c:v>41365</c:v>
                </c:pt>
                <c:pt idx="20">
                  <c:v>41365</c:v>
                </c:pt>
                <c:pt idx="21">
                  <c:v>41153</c:v>
                </c:pt>
                <c:pt idx="22">
                  <c:v>41091</c:v>
                </c:pt>
                <c:pt idx="23">
                  <c:v>41000</c:v>
                </c:pt>
                <c:pt idx="24">
                  <c:v>40848</c:v>
                </c:pt>
                <c:pt idx="25">
                  <c:v>40695</c:v>
                </c:pt>
                <c:pt idx="26">
                  <c:v>40664</c:v>
                </c:pt>
                <c:pt idx="27">
                  <c:v>40483</c:v>
                </c:pt>
                <c:pt idx="28">
                  <c:v>40422</c:v>
                </c:pt>
                <c:pt idx="29">
                  <c:v>40238</c:v>
                </c:pt>
                <c:pt idx="30">
                  <c:v>40057</c:v>
                </c:pt>
                <c:pt idx="31">
                  <c:v>39873</c:v>
                </c:pt>
                <c:pt idx="32">
                  <c:v>39692</c:v>
                </c:pt>
                <c:pt idx="33">
                  <c:v>42736</c:v>
                </c:pt>
                <c:pt idx="34">
                  <c:v>41883</c:v>
                </c:pt>
                <c:pt idx="35">
                  <c:v>40422</c:v>
                </c:pt>
                <c:pt idx="36">
                  <c:v>40026</c:v>
                </c:pt>
                <c:pt idx="37">
                  <c:v>40026</c:v>
                </c:pt>
                <c:pt idx="38">
                  <c:v>39845</c:v>
                </c:pt>
                <c:pt idx="39">
                  <c:v>39753</c:v>
                </c:pt>
                <c:pt idx="40">
                  <c:v>39569</c:v>
                </c:pt>
                <c:pt idx="41">
                  <c:v>39508</c:v>
                </c:pt>
                <c:pt idx="42">
                  <c:v>39356</c:v>
                </c:pt>
                <c:pt idx="43">
                  <c:v>39142</c:v>
                </c:pt>
                <c:pt idx="44">
                  <c:v>39142</c:v>
                </c:pt>
                <c:pt idx="45">
                  <c:v>42614</c:v>
                </c:pt>
                <c:pt idx="46">
                  <c:v>42614</c:v>
                </c:pt>
                <c:pt idx="47">
                  <c:v>42370</c:v>
                </c:pt>
                <c:pt idx="48">
                  <c:v>42217</c:v>
                </c:pt>
                <c:pt idx="49">
                  <c:v>42036</c:v>
                </c:pt>
                <c:pt idx="50">
                  <c:v>42036</c:v>
                </c:pt>
                <c:pt idx="51">
                  <c:v>41852</c:v>
                </c:pt>
                <c:pt idx="52">
                  <c:v>41640</c:v>
                </c:pt>
                <c:pt idx="53">
                  <c:v>41518</c:v>
                </c:pt>
                <c:pt idx="54">
                  <c:v>41395</c:v>
                </c:pt>
                <c:pt idx="55">
                  <c:v>41395</c:v>
                </c:pt>
                <c:pt idx="56">
                  <c:v>41153</c:v>
                </c:pt>
                <c:pt idx="57">
                  <c:v>41153</c:v>
                </c:pt>
                <c:pt idx="58">
                  <c:v>40940</c:v>
                </c:pt>
                <c:pt idx="59">
                  <c:v>40695</c:v>
                </c:pt>
                <c:pt idx="60">
                  <c:v>40695</c:v>
                </c:pt>
                <c:pt idx="61">
                  <c:v>40695</c:v>
                </c:pt>
                <c:pt idx="62">
                  <c:v>40544</c:v>
                </c:pt>
                <c:pt idx="63">
                  <c:v>40210</c:v>
                </c:pt>
                <c:pt idx="64">
                  <c:v>40118</c:v>
                </c:pt>
                <c:pt idx="65">
                  <c:v>39814</c:v>
                </c:pt>
                <c:pt idx="66">
                  <c:v>41883</c:v>
                </c:pt>
              </c:numCache>
            </c:numRef>
          </c:xVal>
          <c:yVal>
            <c:numRef>
              <c:f>Data!$O$262:$O$328</c:f>
              <c:numCache>
                <c:formatCode>#,##0.00_ </c:formatCode>
                <c:ptCount val="67"/>
                <c:pt idx="0">
                  <c:v>4.0388086642599275</c:v>
                </c:pt>
                <c:pt idx="1">
                  <c:v>4.1592526690391454</c:v>
                </c:pt>
                <c:pt idx="2">
                  <c:v>4.6170559478544266</c:v>
                </c:pt>
                <c:pt idx="3">
                  <c:v>3.3371913580246919</c:v>
                </c:pt>
                <c:pt idx="4">
                  <c:v>4.7010869565217392</c:v>
                </c:pt>
                <c:pt idx="5">
                  <c:v>3.3371913580246919</c:v>
                </c:pt>
                <c:pt idx="6">
                  <c:v>3.3371913580246919</c:v>
                </c:pt>
                <c:pt idx="7">
                  <c:v>3.7543402777777777</c:v>
                </c:pt>
                <c:pt idx="8">
                  <c:v>3.7543402777777777</c:v>
                </c:pt>
                <c:pt idx="9">
                  <c:v>3.7674216027874565</c:v>
                </c:pt>
                <c:pt idx="10">
                  <c:v>3.7674216027874565</c:v>
                </c:pt>
                <c:pt idx="11">
                  <c:v>3.7543402777777777</c:v>
                </c:pt>
                <c:pt idx="12">
                  <c:v>3.3269230769230771</c:v>
                </c:pt>
                <c:pt idx="13">
                  <c:v>3.7674216027874565</c:v>
                </c:pt>
                <c:pt idx="14">
                  <c:v>3.7674216027874565</c:v>
                </c:pt>
                <c:pt idx="15">
                  <c:v>3.7543402777777777</c:v>
                </c:pt>
                <c:pt idx="16">
                  <c:v>3.7413494809688581</c:v>
                </c:pt>
                <c:pt idx="17">
                  <c:v>3.7543402777777777</c:v>
                </c:pt>
                <c:pt idx="18">
                  <c:v>3.7543402777777777</c:v>
                </c:pt>
                <c:pt idx="19">
                  <c:v>3.7413494809688581</c:v>
                </c:pt>
                <c:pt idx="20">
                  <c:v>3.7543402777777777</c:v>
                </c:pt>
                <c:pt idx="21">
                  <c:v>3.7413494809688581</c:v>
                </c:pt>
                <c:pt idx="22">
                  <c:v>3.7413494809688581</c:v>
                </c:pt>
                <c:pt idx="23">
                  <c:v>4.3077689243027892</c:v>
                </c:pt>
                <c:pt idx="24">
                  <c:v>3.7543402777777777</c:v>
                </c:pt>
                <c:pt idx="25">
                  <c:v>4.3077689243027892</c:v>
                </c:pt>
                <c:pt idx="26">
                  <c:v>3.7543402777777777</c:v>
                </c:pt>
                <c:pt idx="27">
                  <c:v>4.2318982387475543</c:v>
                </c:pt>
                <c:pt idx="28">
                  <c:v>3.634453781512605</c:v>
                </c:pt>
                <c:pt idx="29">
                  <c:v>4.3250000000000002</c:v>
                </c:pt>
                <c:pt idx="30">
                  <c:v>4.3056246888999503</c:v>
                </c:pt>
                <c:pt idx="31">
                  <c:v>4.3056246888999503</c:v>
                </c:pt>
                <c:pt idx="32">
                  <c:v>4.3056246888999503</c:v>
                </c:pt>
                <c:pt idx="33">
                  <c:v>3.7674216027874565</c:v>
                </c:pt>
                <c:pt idx="34">
                  <c:v>4.1908914728682172</c:v>
                </c:pt>
                <c:pt idx="35">
                  <c:v>4.2236328125</c:v>
                </c:pt>
                <c:pt idx="36">
                  <c:v>4.2236328125</c:v>
                </c:pt>
                <c:pt idx="37">
                  <c:v>4.2236328125</c:v>
                </c:pt>
                <c:pt idx="38">
                  <c:v>4.2195121951219514</c:v>
                </c:pt>
                <c:pt idx="39">
                  <c:v>4.2195121951219514</c:v>
                </c:pt>
                <c:pt idx="40">
                  <c:v>4.56989247311828</c:v>
                </c:pt>
                <c:pt idx="41">
                  <c:v>4.838709677419355</c:v>
                </c:pt>
                <c:pt idx="42">
                  <c:v>4.56989247311828</c:v>
                </c:pt>
                <c:pt idx="43">
                  <c:v>4.838709677419355</c:v>
                </c:pt>
                <c:pt idx="44">
                  <c:v>4.838709677419355</c:v>
                </c:pt>
                <c:pt idx="45">
                  <c:v>3.3206106870229006</c:v>
                </c:pt>
                <c:pt idx="46">
                  <c:v>3.7543402777777777</c:v>
                </c:pt>
                <c:pt idx="47">
                  <c:v>3.356481481481481</c:v>
                </c:pt>
                <c:pt idx="48">
                  <c:v>3.728448275862069</c:v>
                </c:pt>
                <c:pt idx="49">
                  <c:v>3.7543402777777777</c:v>
                </c:pt>
                <c:pt idx="50">
                  <c:v>3.728448275862069</c:v>
                </c:pt>
                <c:pt idx="51">
                  <c:v>3.728448275862069</c:v>
                </c:pt>
                <c:pt idx="52">
                  <c:v>3.728448275862069</c:v>
                </c:pt>
                <c:pt idx="53">
                  <c:v>3.728448275862069</c:v>
                </c:pt>
                <c:pt idx="54">
                  <c:v>3.728448275862069</c:v>
                </c:pt>
                <c:pt idx="55">
                  <c:v>3.7543402777777777</c:v>
                </c:pt>
                <c:pt idx="56">
                  <c:v>3.728448275862069</c:v>
                </c:pt>
                <c:pt idx="57">
                  <c:v>3.728448275862069</c:v>
                </c:pt>
                <c:pt idx="58">
                  <c:v>3.728448275862069</c:v>
                </c:pt>
                <c:pt idx="59">
                  <c:v>4.2401960784313726</c:v>
                </c:pt>
                <c:pt idx="60">
                  <c:v>4.2401960784313726</c:v>
                </c:pt>
                <c:pt idx="61">
                  <c:v>4.2401960784313726</c:v>
                </c:pt>
                <c:pt idx="62">
                  <c:v>4.2236328125</c:v>
                </c:pt>
                <c:pt idx="63">
                  <c:v>4.2236328125</c:v>
                </c:pt>
                <c:pt idx="64">
                  <c:v>4.2195121951219514</c:v>
                </c:pt>
                <c:pt idx="65">
                  <c:v>4.2195121951219514</c:v>
                </c:pt>
                <c:pt idx="66">
                  <c:v>4.2071984435797667</c:v>
                </c:pt>
              </c:numCache>
            </c:numRef>
          </c:yVal>
          <c:smooth val="0"/>
          <c:extLst>
            <c:ext xmlns:c16="http://schemas.microsoft.com/office/drawing/2014/chart" uri="{C3380CC4-5D6E-409C-BE32-E72D297353CC}">
              <c16:uniqueId val="{00000003-5985-4822-A416-BEA796C7199A}"/>
            </c:ext>
          </c:extLst>
        </c:ser>
        <c:ser>
          <c:idx val="5"/>
          <c:order val="4"/>
          <c:tx>
            <c:strRef>
              <c:f>Data!$A$329</c:f>
              <c:strCache>
                <c:ptCount val="1"/>
                <c:pt idx="0">
                  <c:v>1"</c:v>
                </c:pt>
              </c:strCache>
            </c:strRef>
          </c:tx>
          <c:spPr>
            <a:ln w="25400" cap="rnd">
              <a:noFill/>
              <a:round/>
            </a:ln>
            <a:effectLst/>
          </c:spPr>
          <c:marker>
            <c:symbol val="diamond"/>
            <c:size val="4"/>
            <c:spPr>
              <a:solidFill>
                <a:schemeClr val="accent6"/>
              </a:solidFill>
              <a:ln w="9525">
                <a:solidFill>
                  <a:schemeClr val="accent6"/>
                </a:solidFill>
              </a:ln>
              <a:effectLst/>
            </c:spPr>
          </c:marker>
          <c:xVal>
            <c:numRef>
              <c:f>Data!$F$329:$F$366</c:f>
              <c:numCache>
                <c:formatCode>yyyy"年"m"月"</c:formatCode>
                <c:ptCount val="38"/>
                <c:pt idx="0">
                  <c:v>42736</c:v>
                </c:pt>
                <c:pt idx="1">
                  <c:v>42401</c:v>
                </c:pt>
                <c:pt idx="2">
                  <c:v>42278</c:v>
                </c:pt>
                <c:pt idx="3">
                  <c:v>42278</c:v>
                </c:pt>
                <c:pt idx="4">
                  <c:v>42156</c:v>
                </c:pt>
                <c:pt idx="5">
                  <c:v>41883</c:v>
                </c:pt>
                <c:pt idx="6">
                  <c:v>42095</c:v>
                </c:pt>
                <c:pt idx="7">
                  <c:v>41760</c:v>
                </c:pt>
                <c:pt idx="8">
                  <c:v>41730</c:v>
                </c:pt>
                <c:pt idx="9">
                  <c:v>41699</c:v>
                </c:pt>
                <c:pt idx="10">
                  <c:v>41518</c:v>
                </c:pt>
                <c:pt idx="11">
                  <c:v>41275</c:v>
                </c:pt>
                <c:pt idx="12">
                  <c:v>41275</c:v>
                </c:pt>
                <c:pt idx="13">
                  <c:v>41183</c:v>
                </c:pt>
                <c:pt idx="14">
                  <c:v>41122</c:v>
                </c:pt>
                <c:pt idx="15">
                  <c:v>40787</c:v>
                </c:pt>
                <c:pt idx="16">
                  <c:v>40787</c:v>
                </c:pt>
                <c:pt idx="17">
                  <c:v>42401</c:v>
                </c:pt>
                <c:pt idx="18">
                  <c:v>42401</c:v>
                </c:pt>
                <c:pt idx="19">
                  <c:v>42401</c:v>
                </c:pt>
                <c:pt idx="20">
                  <c:v>43671</c:v>
                </c:pt>
                <c:pt idx="21">
                  <c:v>42644</c:v>
                </c:pt>
                <c:pt idx="22">
                  <c:v>42430</c:v>
                </c:pt>
                <c:pt idx="23">
                  <c:v>42156</c:v>
                </c:pt>
                <c:pt idx="24">
                  <c:v>42156</c:v>
                </c:pt>
                <c:pt idx="25">
                  <c:v>41760</c:v>
                </c:pt>
                <c:pt idx="26">
                  <c:v>41548</c:v>
                </c:pt>
                <c:pt idx="27">
                  <c:v>41426</c:v>
                </c:pt>
                <c:pt idx="28">
                  <c:v>41061</c:v>
                </c:pt>
                <c:pt idx="29">
                  <c:v>43132</c:v>
                </c:pt>
                <c:pt idx="30">
                  <c:v>43132</c:v>
                </c:pt>
                <c:pt idx="31">
                  <c:v>42614</c:v>
                </c:pt>
                <c:pt idx="32">
                  <c:v>42614</c:v>
                </c:pt>
                <c:pt idx="33">
                  <c:v>42370</c:v>
                </c:pt>
                <c:pt idx="34">
                  <c:v>41883</c:v>
                </c:pt>
                <c:pt idx="35">
                  <c:v>41821</c:v>
                </c:pt>
                <c:pt idx="36">
                  <c:v>41699</c:v>
                </c:pt>
                <c:pt idx="37">
                  <c:v>41883</c:v>
                </c:pt>
              </c:numCache>
            </c:numRef>
          </c:xVal>
          <c:yVal>
            <c:numRef>
              <c:f>Data!$O$329:$O$366</c:f>
              <c:numCache>
                <c:formatCode>#,##0.00_ </c:formatCode>
                <c:ptCount val="38"/>
                <c:pt idx="0">
                  <c:v>2.3843930635838149</c:v>
                </c:pt>
                <c:pt idx="1">
                  <c:v>2.4122807017543857</c:v>
                </c:pt>
                <c:pt idx="2">
                  <c:v>2.3121387283236996</c:v>
                </c:pt>
                <c:pt idx="3">
                  <c:v>2.4122807017543857</c:v>
                </c:pt>
                <c:pt idx="4">
                  <c:v>2.3843930635838149</c:v>
                </c:pt>
                <c:pt idx="5">
                  <c:v>2.34375</c:v>
                </c:pt>
                <c:pt idx="6">
                  <c:v>2.3638968481375358</c:v>
                </c:pt>
                <c:pt idx="7">
                  <c:v>2.8527874564459927</c:v>
                </c:pt>
                <c:pt idx="8">
                  <c:v>2.5152439024390243</c:v>
                </c:pt>
                <c:pt idx="9">
                  <c:v>2.5152439024390243</c:v>
                </c:pt>
                <c:pt idx="10">
                  <c:v>2.8571428571428572</c:v>
                </c:pt>
                <c:pt idx="11">
                  <c:v>3.3434650455927049</c:v>
                </c:pt>
                <c:pt idx="12">
                  <c:v>2.8571428571428572</c:v>
                </c:pt>
                <c:pt idx="13">
                  <c:v>2.8571428571428572</c:v>
                </c:pt>
                <c:pt idx="14">
                  <c:v>3.3811475409836067</c:v>
                </c:pt>
                <c:pt idx="15">
                  <c:v>3.3811475409836067</c:v>
                </c:pt>
                <c:pt idx="16">
                  <c:v>3.3811475409836067</c:v>
                </c:pt>
                <c:pt idx="17">
                  <c:v>2.3638968481375358</c:v>
                </c:pt>
                <c:pt idx="18">
                  <c:v>2.3638968481375358</c:v>
                </c:pt>
                <c:pt idx="19">
                  <c:v>2.3638968481375358</c:v>
                </c:pt>
                <c:pt idx="20">
                  <c:v>2.4017467248908293</c:v>
                </c:pt>
                <c:pt idx="21">
                  <c:v>2.4017467248908293</c:v>
                </c:pt>
                <c:pt idx="22">
                  <c:v>2.4122807017543857</c:v>
                </c:pt>
                <c:pt idx="23">
                  <c:v>2.4017467248908293</c:v>
                </c:pt>
                <c:pt idx="24">
                  <c:v>2.4017467248908293</c:v>
                </c:pt>
                <c:pt idx="25">
                  <c:v>2.4017467248908293</c:v>
                </c:pt>
                <c:pt idx="26">
                  <c:v>2.4017467248908293</c:v>
                </c:pt>
                <c:pt idx="27">
                  <c:v>2.4017467248908293</c:v>
                </c:pt>
                <c:pt idx="28">
                  <c:v>2.398255813953488</c:v>
                </c:pt>
                <c:pt idx="29">
                  <c:v>2.4122807017543857</c:v>
                </c:pt>
                <c:pt idx="30">
                  <c:v>2.8745644599303133</c:v>
                </c:pt>
                <c:pt idx="31">
                  <c:v>2.4052478134110786</c:v>
                </c:pt>
                <c:pt idx="32">
                  <c:v>2.4052478134110786</c:v>
                </c:pt>
                <c:pt idx="33">
                  <c:v>2.4122807017543857</c:v>
                </c:pt>
                <c:pt idx="34">
                  <c:v>2.5641025641025643</c:v>
                </c:pt>
                <c:pt idx="35">
                  <c:v>2.4052478134110786</c:v>
                </c:pt>
                <c:pt idx="36">
                  <c:v>2.4122807017543857</c:v>
                </c:pt>
                <c:pt idx="37">
                  <c:v>2.4122807017543857</c:v>
                </c:pt>
              </c:numCache>
            </c:numRef>
          </c:yVal>
          <c:smooth val="0"/>
          <c:extLst>
            <c:ext xmlns:c16="http://schemas.microsoft.com/office/drawing/2014/chart" uri="{C3380CC4-5D6E-409C-BE32-E72D297353CC}">
              <c16:uniqueId val="{00000004-5985-4822-A416-BEA796C7199A}"/>
            </c:ext>
          </c:extLst>
        </c:ser>
        <c:dLbls>
          <c:showLegendKey val="0"/>
          <c:showVal val="0"/>
          <c:showCatName val="0"/>
          <c:showSerName val="0"/>
          <c:showPercent val="0"/>
          <c:showBubbleSize val="0"/>
        </c:dLbls>
        <c:axId val="549198936"/>
        <c:axId val="30790888"/>
      </c:scatterChart>
      <c:valAx>
        <c:axId val="549198936"/>
        <c:scaling>
          <c:orientation val="minMax"/>
          <c:max val="44197"/>
          <c:min val="37622.5"/>
        </c:scaling>
        <c:delete val="0"/>
        <c:axPos val="b"/>
        <c:majorGridlines>
          <c:spPr>
            <a:ln w="9525" cap="flat" cmpd="sng" algn="ctr">
              <a:solidFill>
                <a:schemeClr val="tx1">
                  <a:lumMod val="15000"/>
                  <a:lumOff val="85000"/>
                </a:schemeClr>
              </a:solidFill>
              <a:round/>
            </a:ln>
            <a:effectLst/>
          </c:spPr>
        </c:majorGridlines>
        <c:numFmt formatCode="yyyy/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0790888"/>
        <c:crosses val="autoZero"/>
        <c:crossBetween val="midCat"/>
        <c:majorUnit val="365.25"/>
      </c:valAx>
      <c:valAx>
        <c:axId val="30790888"/>
        <c:scaling>
          <c:orientation val="minMax"/>
          <c:max val="1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Cell Size (μm.)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9198936"/>
        <c:crosses val="autoZero"/>
        <c:crossBetween val="midCat"/>
      </c:valAx>
      <c:spPr>
        <a:noFill/>
        <a:ln>
          <a:noFill/>
        </a:ln>
        <a:effectLst/>
      </c:spPr>
    </c:plotArea>
    <c:legend>
      <c:legendPos val="r"/>
      <c:layout>
        <c:manualLayout>
          <c:xMode val="edge"/>
          <c:yMode val="edge"/>
          <c:x val="0.14467099083286644"/>
          <c:y val="0.57329824680259933"/>
          <c:w val="0.11569473207021182"/>
          <c:h val="0.17663167999957802"/>
        </c:manualLayout>
      </c:layout>
      <c:overlay val="1"/>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感度電子数推移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317156961133296E-2"/>
          <c:y val="7.346038196149339E-2"/>
          <c:w val="0.88567280862358988"/>
          <c:h val="0.8279229631071805"/>
        </c:manualLayout>
      </c:layout>
      <c:scatterChart>
        <c:scatterStyle val="lineMarker"/>
        <c:varyColors val="0"/>
        <c:ser>
          <c:idx val="0"/>
          <c:order val="0"/>
          <c:tx>
            <c:strRef>
              <c:f>Data!$A$5</c:f>
              <c:strCache>
                <c:ptCount val="1"/>
                <c:pt idx="0">
                  <c:v>645</c:v>
                </c:pt>
              </c:strCache>
            </c:strRef>
          </c:tx>
          <c:spPr>
            <a:ln w="25400" cap="rnd">
              <a:noFill/>
              <a:round/>
            </a:ln>
            <a:effectLst/>
          </c:spPr>
          <c:marker>
            <c:symbol val="diamond"/>
            <c:size val="4"/>
            <c:spPr>
              <a:solidFill>
                <a:schemeClr val="tx1"/>
              </a:solidFill>
              <a:ln w="9525">
                <a:solidFill>
                  <a:schemeClr val="tx1"/>
                </a:solidFill>
              </a:ln>
              <a:effectLst/>
            </c:spPr>
          </c:marker>
          <c:xVal>
            <c:numRef>
              <c:f>Data!$F$5:$F$11</c:f>
              <c:numCache>
                <c:formatCode>yyyy"年"m"月"</c:formatCode>
                <c:ptCount val="7"/>
                <c:pt idx="0">
                  <c:v>42339</c:v>
                </c:pt>
                <c:pt idx="1">
                  <c:v>41730</c:v>
                </c:pt>
                <c:pt idx="2">
                  <c:v>40238</c:v>
                </c:pt>
                <c:pt idx="3">
                  <c:v>41883</c:v>
                </c:pt>
                <c:pt idx="4">
                  <c:v>41883</c:v>
                </c:pt>
                <c:pt idx="5">
                  <c:v>41153</c:v>
                </c:pt>
                <c:pt idx="6">
                  <c:v>42522</c:v>
                </c:pt>
              </c:numCache>
            </c:numRef>
          </c:xVal>
          <c:yVal>
            <c:numRef>
              <c:f>Data!$X$5:$X$11</c:f>
              <c:numCache>
                <c:formatCode>#,##0_ </c:formatCode>
                <c:ptCount val="7"/>
                <c:pt idx="1">
                  <c:v>56159</c:v>
                </c:pt>
                <c:pt idx="2">
                  <c:v>52769</c:v>
                </c:pt>
                <c:pt idx="5">
                  <c:v>47316</c:v>
                </c:pt>
                <c:pt idx="6">
                  <c:v>53763</c:v>
                </c:pt>
              </c:numCache>
            </c:numRef>
          </c:yVal>
          <c:smooth val="0"/>
          <c:extLst>
            <c:ext xmlns:c16="http://schemas.microsoft.com/office/drawing/2014/chart" uri="{C3380CC4-5D6E-409C-BE32-E72D297353CC}">
              <c16:uniqueId val="{00000000-D17B-4C00-8D76-9BBFE228FC5A}"/>
            </c:ext>
          </c:extLst>
        </c:ser>
        <c:ser>
          <c:idx val="1"/>
          <c:order val="1"/>
          <c:tx>
            <c:v>FullFrame &amp; APS-H</c:v>
          </c:tx>
          <c:spPr>
            <a:ln w="25400" cap="rnd">
              <a:noFill/>
              <a:round/>
            </a:ln>
            <a:effectLst/>
          </c:spPr>
          <c:marker>
            <c:symbol val="diamond"/>
            <c:size val="4"/>
            <c:spPr>
              <a:solidFill>
                <a:srgbClr val="FF5050"/>
              </a:solidFill>
              <a:ln w="9525">
                <a:solidFill>
                  <a:srgbClr val="FF5050"/>
                </a:solidFill>
              </a:ln>
              <a:effectLst/>
            </c:spPr>
          </c:marker>
          <c:xVal>
            <c:numRef>
              <c:f>Data!$F$12:$F$82</c:f>
              <c:numCache>
                <c:formatCode>yyyy"年"m"月"</c:formatCode>
                <c:ptCount val="71"/>
                <c:pt idx="0">
                  <c:v>43837</c:v>
                </c:pt>
                <c:pt idx="1">
                  <c:v>42887</c:v>
                </c:pt>
                <c:pt idx="2">
                  <c:v>42583</c:v>
                </c:pt>
                <c:pt idx="3">
                  <c:v>42401</c:v>
                </c:pt>
                <c:pt idx="4">
                  <c:v>42036</c:v>
                </c:pt>
                <c:pt idx="5">
                  <c:v>42036</c:v>
                </c:pt>
                <c:pt idx="6">
                  <c:v>41153</c:v>
                </c:pt>
                <c:pt idx="7">
                  <c:v>41122</c:v>
                </c:pt>
                <c:pt idx="8">
                  <c:v>40969</c:v>
                </c:pt>
                <c:pt idx="9">
                  <c:v>40817</c:v>
                </c:pt>
                <c:pt idx="10">
                  <c:v>39692</c:v>
                </c:pt>
                <c:pt idx="11">
                  <c:v>39264</c:v>
                </c:pt>
                <c:pt idx="12">
                  <c:v>38565</c:v>
                </c:pt>
                <c:pt idx="13">
                  <c:v>38231</c:v>
                </c:pt>
                <c:pt idx="14">
                  <c:v>37500</c:v>
                </c:pt>
                <c:pt idx="15">
                  <c:v>43510</c:v>
                </c:pt>
                <c:pt idx="16">
                  <c:v>43348</c:v>
                </c:pt>
                <c:pt idx="17">
                  <c:v>42948</c:v>
                </c:pt>
                <c:pt idx="18">
                  <c:v>42370</c:v>
                </c:pt>
                <c:pt idx="19">
                  <c:v>42036</c:v>
                </c:pt>
                <c:pt idx="20">
                  <c:v>41883</c:v>
                </c:pt>
                <c:pt idx="21">
                  <c:v>41791</c:v>
                </c:pt>
                <c:pt idx="22">
                  <c:v>41671</c:v>
                </c:pt>
                <c:pt idx="23">
                  <c:v>41579</c:v>
                </c:pt>
                <c:pt idx="24">
                  <c:v>41548</c:v>
                </c:pt>
                <c:pt idx="25">
                  <c:v>41153</c:v>
                </c:pt>
                <c:pt idx="26">
                  <c:v>40940</c:v>
                </c:pt>
                <c:pt idx="27">
                  <c:v>40940</c:v>
                </c:pt>
                <c:pt idx="28">
                  <c:v>40909</c:v>
                </c:pt>
                <c:pt idx="29">
                  <c:v>40087</c:v>
                </c:pt>
                <c:pt idx="30">
                  <c:v>39783</c:v>
                </c:pt>
                <c:pt idx="31">
                  <c:v>39630</c:v>
                </c:pt>
                <c:pt idx="32">
                  <c:v>39295</c:v>
                </c:pt>
                <c:pt idx="33">
                  <c:v>43335</c:v>
                </c:pt>
                <c:pt idx="34">
                  <c:v>43335</c:v>
                </c:pt>
                <c:pt idx="36">
                  <c:v>41153</c:v>
                </c:pt>
                <c:pt idx="37">
                  <c:v>40026</c:v>
                </c:pt>
                <c:pt idx="38">
                  <c:v>39692</c:v>
                </c:pt>
                <c:pt idx="39">
                  <c:v>43741</c:v>
                </c:pt>
                <c:pt idx="40">
                  <c:v>43662</c:v>
                </c:pt>
                <c:pt idx="41">
                  <c:v>43132</c:v>
                </c:pt>
                <c:pt idx="42">
                  <c:v>43009</c:v>
                </c:pt>
                <c:pt idx="43">
                  <c:v>42826</c:v>
                </c:pt>
                <c:pt idx="44">
                  <c:v>42248</c:v>
                </c:pt>
                <c:pt idx="45">
                  <c:v>42156</c:v>
                </c:pt>
                <c:pt idx="46">
                  <c:v>41944</c:v>
                </c:pt>
                <c:pt idx="47">
                  <c:v>41730</c:v>
                </c:pt>
                <c:pt idx="48">
                  <c:v>41548</c:v>
                </c:pt>
                <c:pt idx="49">
                  <c:v>41548</c:v>
                </c:pt>
                <c:pt idx="50">
                  <c:v>42278</c:v>
                </c:pt>
                <c:pt idx="51">
                  <c:v>41426</c:v>
                </c:pt>
                <c:pt idx="52">
                  <c:v>41153</c:v>
                </c:pt>
                <c:pt idx="53">
                  <c:v>43467</c:v>
                </c:pt>
                <c:pt idx="54">
                  <c:v>42401</c:v>
                </c:pt>
                <c:pt idx="55">
                  <c:v>43531</c:v>
                </c:pt>
                <c:pt idx="56">
                  <c:v>42736</c:v>
                </c:pt>
                <c:pt idx="57">
                  <c:v>42309</c:v>
                </c:pt>
                <c:pt idx="58">
                  <c:v>42278</c:v>
                </c:pt>
                <c:pt idx="59">
                  <c:v>41883</c:v>
                </c:pt>
                <c:pt idx="60">
                  <c:v>41852</c:v>
                </c:pt>
                <c:pt idx="61">
                  <c:v>41153</c:v>
                </c:pt>
                <c:pt idx="62">
                  <c:v>41153</c:v>
                </c:pt>
                <c:pt idx="63">
                  <c:v>40544</c:v>
                </c:pt>
                <c:pt idx="64">
                  <c:v>40057</c:v>
                </c:pt>
                <c:pt idx="65">
                  <c:v>42156</c:v>
                </c:pt>
                <c:pt idx="66">
                  <c:v>40087</c:v>
                </c:pt>
                <c:pt idx="67">
                  <c:v>39114</c:v>
                </c:pt>
                <c:pt idx="68">
                  <c:v>38565</c:v>
                </c:pt>
                <c:pt idx="69">
                  <c:v>37987</c:v>
                </c:pt>
                <c:pt idx="70">
                  <c:v>38961</c:v>
                </c:pt>
              </c:numCache>
            </c:numRef>
          </c:xVal>
          <c:yVal>
            <c:numRef>
              <c:f>Data!$X$12:$X$82</c:f>
              <c:numCache>
                <c:formatCode>#,##0_ </c:formatCode>
                <c:ptCount val="71"/>
                <c:pt idx="0">
                  <c:v>70919</c:v>
                </c:pt>
                <c:pt idx="1">
                  <c:v>68402</c:v>
                </c:pt>
                <c:pt idx="2">
                  <c:v>59912</c:v>
                </c:pt>
                <c:pt idx="3">
                  <c:v>83057</c:v>
                </c:pt>
                <c:pt idx="4">
                  <c:v>32324</c:v>
                </c:pt>
                <c:pt idx="5">
                  <c:v>32381</c:v>
                </c:pt>
                <c:pt idx="6">
                  <c:v>75585</c:v>
                </c:pt>
                <c:pt idx="8">
                  <c:v>69986</c:v>
                </c:pt>
                <c:pt idx="9">
                  <c:v>90575</c:v>
                </c:pt>
                <c:pt idx="10">
                  <c:v>61493</c:v>
                </c:pt>
                <c:pt idx="11">
                  <c:v>50369</c:v>
                </c:pt>
                <c:pt idx="12">
                  <c:v>67690</c:v>
                </c:pt>
                <c:pt idx="13">
                  <c:v>53693</c:v>
                </c:pt>
                <c:pt idx="14">
                  <c:v>51224</c:v>
                </c:pt>
                <c:pt idx="15">
                  <c:v>68995</c:v>
                </c:pt>
                <c:pt idx="16">
                  <c:v>54601</c:v>
                </c:pt>
                <c:pt idx="17">
                  <c:v>34944</c:v>
                </c:pt>
                <c:pt idx="18">
                  <c:v>102586</c:v>
                </c:pt>
                <c:pt idx="20">
                  <c:v>77037</c:v>
                </c:pt>
                <c:pt idx="21">
                  <c:v>47343</c:v>
                </c:pt>
                <c:pt idx="22">
                  <c:v>120022</c:v>
                </c:pt>
                <c:pt idx="23">
                  <c:v>125196</c:v>
                </c:pt>
                <c:pt idx="24">
                  <c:v>70803</c:v>
                </c:pt>
                <c:pt idx="25">
                  <c:v>76847</c:v>
                </c:pt>
                <c:pt idx="26">
                  <c:v>51808</c:v>
                </c:pt>
                <c:pt idx="27">
                  <c:v>46199</c:v>
                </c:pt>
                <c:pt idx="28">
                  <c:v>112706</c:v>
                </c:pt>
                <c:pt idx="29">
                  <c:v>161157</c:v>
                </c:pt>
                <c:pt idx="30">
                  <c:v>48736</c:v>
                </c:pt>
                <c:pt idx="31">
                  <c:v>121337</c:v>
                </c:pt>
                <c:pt idx="32">
                  <c:v>121657</c:v>
                </c:pt>
                <c:pt idx="33">
                  <c:v>84276</c:v>
                </c:pt>
                <c:pt idx="34">
                  <c:v>36585</c:v>
                </c:pt>
                <c:pt idx="36">
                  <c:v>39949</c:v>
                </c:pt>
                <c:pt idx="37">
                  <c:v>34997</c:v>
                </c:pt>
                <c:pt idx="38">
                  <c:v>41595</c:v>
                </c:pt>
                <c:pt idx="39">
                  <c:v>84457</c:v>
                </c:pt>
                <c:pt idx="40">
                  <c:v>33063</c:v>
                </c:pt>
                <c:pt idx="41">
                  <c:v>90809</c:v>
                </c:pt>
                <c:pt idx="42">
                  <c:v>49147</c:v>
                </c:pt>
                <c:pt idx="43">
                  <c:v>83184</c:v>
                </c:pt>
                <c:pt idx="45">
                  <c:v>50466</c:v>
                </c:pt>
                <c:pt idx="46">
                  <c:v>58973</c:v>
                </c:pt>
                <c:pt idx="47">
                  <c:v>159482</c:v>
                </c:pt>
                <c:pt idx="48">
                  <c:v>51011</c:v>
                </c:pt>
                <c:pt idx="49">
                  <c:v>43819</c:v>
                </c:pt>
                <c:pt idx="50">
                  <c:v>47653</c:v>
                </c:pt>
                <c:pt idx="51">
                  <c:v>62991</c:v>
                </c:pt>
                <c:pt idx="52">
                  <c:v>71627</c:v>
                </c:pt>
                <c:pt idx="53">
                  <c:v>47547</c:v>
                </c:pt>
                <c:pt idx="54">
                  <c:v>53540</c:v>
                </c:pt>
                <c:pt idx="55">
                  <c:v>31463</c:v>
                </c:pt>
                <c:pt idx="56">
                  <c:v>48297</c:v>
                </c:pt>
                <c:pt idx="58">
                  <c:v>39726</c:v>
                </c:pt>
                <c:pt idx="61">
                  <c:v>60288</c:v>
                </c:pt>
                <c:pt idx="62">
                  <c:v>60219</c:v>
                </c:pt>
                <c:pt idx="63">
                  <c:v>58723</c:v>
                </c:pt>
                <c:pt idx="64">
                  <c:v>57663</c:v>
                </c:pt>
                <c:pt idx="65">
                  <c:v>54101</c:v>
                </c:pt>
                <c:pt idx="66">
                  <c:v>50882</c:v>
                </c:pt>
                <c:pt idx="67">
                  <c:v>61188</c:v>
                </c:pt>
                <c:pt idx="68">
                  <c:v>76164</c:v>
                </c:pt>
                <c:pt idx="69">
                  <c:v>77751</c:v>
                </c:pt>
                <c:pt idx="70">
                  <c:v>54434</c:v>
                </c:pt>
              </c:numCache>
            </c:numRef>
          </c:yVal>
          <c:smooth val="0"/>
          <c:extLst>
            <c:ext xmlns:c16="http://schemas.microsoft.com/office/drawing/2014/chart" uri="{C3380CC4-5D6E-409C-BE32-E72D297353CC}">
              <c16:uniqueId val="{00000001-D17B-4C00-8D76-9BBFE228FC5A}"/>
            </c:ext>
          </c:extLst>
        </c:ser>
        <c:ser>
          <c:idx val="3"/>
          <c:order val="2"/>
          <c:tx>
            <c:strRef>
              <c:f>Data!$A$83</c:f>
              <c:strCache>
                <c:ptCount val="1"/>
                <c:pt idx="0">
                  <c:v>APS-C</c:v>
                </c:pt>
              </c:strCache>
            </c:strRef>
          </c:tx>
          <c:spPr>
            <a:ln w="25400" cap="rnd">
              <a:noFill/>
              <a:round/>
            </a:ln>
            <a:effectLst/>
          </c:spPr>
          <c:marker>
            <c:symbol val="diamond"/>
            <c:size val="4"/>
            <c:spPr>
              <a:solidFill>
                <a:schemeClr val="accent4"/>
              </a:solidFill>
              <a:ln w="9525">
                <a:solidFill>
                  <a:schemeClr val="accent4"/>
                </a:solidFill>
              </a:ln>
              <a:effectLst/>
            </c:spPr>
          </c:marker>
          <c:xVal>
            <c:numRef>
              <c:f>Data!$F$83:$F$261</c:f>
              <c:numCache>
                <c:formatCode>yyyy"年"m"月"</c:formatCode>
                <c:ptCount val="179"/>
                <c:pt idx="0">
                  <c:v>43132</c:v>
                </c:pt>
                <c:pt idx="1">
                  <c:v>43132</c:v>
                </c:pt>
                <c:pt idx="2">
                  <c:v>42887</c:v>
                </c:pt>
                <c:pt idx="3">
                  <c:v>42767</c:v>
                </c:pt>
                <c:pt idx="4">
                  <c:v>42401</c:v>
                </c:pt>
                <c:pt idx="5">
                  <c:v>42036</c:v>
                </c:pt>
                <c:pt idx="6">
                  <c:v>42036</c:v>
                </c:pt>
                <c:pt idx="7">
                  <c:v>41883</c:v>
                </c:pt>
                <c:pt idx="8">
                  <c:v>41671</c:v>
                </c:pt>
                <c:pt idx="9">
                  <c:v>41456</c:v>
                </c:pt>
                <c:pt idx="10">
                  <c:v>41334</c:v>
                </c:pt>
                <c:pt idx="11">
                  <c:v>41334</c:v>
                </c:pt>
                <c:pt idx="12">
                  <c:v>41061</c:v>
                </c:pt>
                <c:pt idx="13">
                  <c:v>40575</c:v>
                </c:pt>
                <c:pt idx="14">
                  <c:v>40575</c:v>
                </c:pt>
                <c:pt idx="15">
                  <c:v>40391</c:v>
                </c:pt>
                <c:pt idx="16">
                  <c:v>40210</c:v>
                </c:pt>
                <c:pt idx="17">
                  <c:v>40057</c:v>
                </c:pt>
                <c:pt idx="18">
                  <c:v>39873</c:v>
                </c:pt>
                <c:pt idx="19">
                  <c:v>39661</c:v>
                </c:pt>
                <c:pt idx="20">
                  <c:v>39600</c:v>
                </c:pt>
                <c:pt idx="21">
                  <c:v>39448</c:v>
                </c:pt>
                <c:pt idx="22">
                  <c:v>39295</c:v>
                </c:pt>
                <c:pt idx="23">
                  <c:v>38930</c:v>
                </c:pt>
                <c:pt idx="24">
                  <c:v>38749</c:v>
                </c:pt>
                <c:pt idx="25">
                  <c:v>38384</c:v>
                </c:pt>
                <c:pt idx="26">
                  <c:v>38200</c:v>
                </c:pt>
                <c:pt idx="27">
                  <c:v>37834</c:v>
                </c:pt>
                <c:pt idx="28">
                  <c:v>37653</c:v>
                </c:pt>
                <c:pt idx="29">
                  <c:v>43157</c:v>
                </c:pt>
                <c:pt idx="30">
                  <c:v>43024</c:v>
                </c:pt>
                <c:pt idx="31">
                  <c:v>42948</c:v>
                </c:pt>
                <c:pt idx="32">
                  <c:v>42767</c:v>
                </c:pt>
                <c:pt idx="33">
                  <c:v>42614</c:v>
                </c:pt>
                <c:pt idx="34">
                  <c:v>42278</c:v>
                </c:pt>
                <c:pt idx="35">
                  <c:v>42036</c:v>
                </c:pt>
                <c:pt idx="36">
                  <c:v>41609</c:v>
                </c:pt>
                <c:pt idx="37">
                  <c:v>41091</c:v>
                </c:pt>
                <c:pt idx="38">
                  <c:v>42826</c:v>
                </c:pt>
                <c:pt idx="39">
                  <c:v>42675</c:v>
                </c:pt>
                <c:pt idx="40">
                  <c:v>42583</c:v>
                </c:pt>
                <c:pt idx="41">
                  <c:v>42370</c:v>
                </c:pt>
                <c:pt idx="42">
                  <c:v>42064</c:v>
                </c:pt>
                <c:pt idx="43">
                  <c:v>42005</c:v>
                </c:pt>
                <c:pt idx="44">
                  <c:v>41640</c:v>
                </c:pt>
                <c:pt idx="45">
                  <c:v>41548</c:v>
                </c:pt>
                <c:pt idx="46">
                  <c:v>41306</c:v>
                </c:pt>
                <c:pt idx="47">
                  <c:v>41214</c:v>
                </c:pt>
                <c:pt idx="48">
                  <c:v>41000</c:v>
                </c:pt>
                <c:pt idx="49">
                  <c:v>40634</c:v>
                </c:pt>
                <c:pt idx="50">
                  <c:v>40452</c:v>
                </c:pt>
                <c:pt idx="51">
                  <c:v>40422</c:v>
                </c:pt>
                <c:pt idx="52">
                  <c:v>39995</c:v>
                </c:pt>
                <c:pt idx="53">
                  <c:v>39904</c:v>
                </c:pt>
                <c:pt idx="54">
                  <c:v>39904</c:v>
                </c:pt>
                <c:pt idx="55">
                  <c:v>39661</c:v>
                </c:pt>
                <c:pt idx="56">
                  <c:v>39448</c:v>
                </c:pt>
                <c:pt idx="57">
                  <c:v>39295</c:v>
                </c:pt>
                <c:pt idx="58">
                  <c:v>39142</c:v>
                </c:pt>
                <c:pt idx="59">
                  <c:v>39022</c:v>
                </c:pt>
                <c:pt idx="60">
                  <c:v>38930</c:v>
                </c:pt>
                <c:pt idx="61">
                  <c:v>38869</c:v>
                </c:pt>
                <c:pt idx="62">
                  <c:v>38657</c:v>
                </c:pt>
                <c:pt idx="63">
                  <c:v>38443</c:v>
                </c:pt>
                <c:pt idx="64">
                  <c:v>38443</c:v>
                </c:pt>
                <c:pt idx="65">
                  <c:v>38231</c:v>
                </c:pt>
                <c:pt idx="66">
                  <c:v>37987</c:v>
                </c:pt>
                <c:pt idx="67">
                  <c:v>37803</c:v>
                </c:pt>
                <c:pt idx="68">
                  <c:v>41334</c:v>
                </c:pt>
                <c:pt idx="69">
                  <c:v>42309</c:v>
                </c:pt>
                <c:pt idx="70">
                  <c:v>41760</c:v>
                </c:pt>
                <c:pt idx="71">
                  <c:v>41306</c:v>
                </c:pt>
                <c:pt idx="72">
                  <c:v>41030</c:v>
                </c:pt>
                <c:pt idx="73">
                  <c:v>40969</c:v>
                </c:pt>
                <c:pt idx="74">
                  <c:v>40756</c:v>
                </c:pt>
                <c:pt idx="75">
                  <c:v>40756</c:v>
                </c:pt>
                <c:pt idx="76">
                  <c:v>40695</c:v>
                </c:pt>
                <c:pt idx="77">
                  <c:v>40391</c:v>
                </c:pt>
                <c:pt idx="78">
                  <c:v>40391</c:v>
                </c:pt>
                <c:pt idx="79">
                  <c:v>40391</c:v>
                </c:pt>
                <c:pt idx="80">
                  <c:v>40391</c:v>
                </c:pt>
                <c:pt idx="81">
                  <c:v>40330</c:v>
                </c:pt>
                <c:pt idx="82">
                  <c:v>40330</c:v>
                </c:pt>
                <c:pt idx="83">
                  <c:v>40179</c:v>
                </c:pt>
                <c:pt idx="84">
                  <c:v>40026</c:v>
                </c:pt>
                <c:pt idx="85">
                  <c:v>39934</c:v>
                </c:pt>
                <c:pt idx="86">
                  <c:v>39934</c:v>
                </c:pt>
                <c:pt idx="87">
                  <c:v>39934</c:v>
                </c:pt>
                <c:pt idx="88">
                  <c:v>39934</c:v>
                </c:pt>
                <c:pt idx="89">
                  <c:v>39448</c:v>
                </c:pt>
                <c:pt idx="90">
                  <c:v>39448</c:v>
                </c:pt>
                <c:pt idx="91">
                  <c:v>39448</c:v>
                </c:pt>
                <c:pt idx="92">
                  <c:v>39326</c:v>
                </c:pt>
                <c:pt idx="93">
                  <c:v>38869</c:v>
                </c:pt>
                <c:pt idx="94">
                  <c:v>43705</c:v>
                </c:pt>
                <c:pt idx="95">
                  <c:v>43480</c:v>
                </c:pt>
                <c:pt idx="96">
                  <c:v>42644</c:v>
                </c:pt>
                <c:pt idx="97">
                  <c:v>42401</c:v>
                </c:pt>
                <c:pt idx="98">
                  <c:v>41883</c:v>
                </c:pt>
                <c:pt idx="99">
                  <c:v>41852</c:v>
                </c:pt>
                <c:pt idx="100">
                  <c:v>41699</c:v>
                </c:pt>
                <c:pt idx="101">
                  <c:v>41671</c:v>
                </c:pt>
                <c:pt idx="102">
                  <c:v>41640</c:v>
                </c:pt>
                <c:pt idx="103">
                  <c:v>41487</c:v>
                </c:pt>
                <c:pt idx="104">
                  <c:v>41487</c:v>
                </c:pt>
                <c:pt idx="105">
                  <c:v>41306</c:v>
                </c:pt>
                <c:pt idx="106">
                  <c:v>41153</c:v>
                </c:pt>
                <c:pt idx="107">
                  <c:v>41122</c:v>
                </c:pt>
                <c:pt idx="108">
                  <c:v>41030</c:v>
                </c:pt>
                <c:pt idx="109">
                  <c:v>40756</c:v>
                </c:pt>
                <c:pt idx="110">
                  <c:v>40756</c:v>
                </c:pt>
                <c:pt idx="111">
                  <c:v>40695</c:v>
                </c:pt>
                <c:pt idx="112">
                  <c:v>40299</c:v>
                </c:pt>
                <c:pt idx="113">
                  <c:v>40299</c:v>
                </c:pt>
                <c:pt idx="114">
                  <c:v>42736</c:v>
                </c:pt>
                <c:pt idx="115">
                  <c:v>42522</c:v>
                </c:pt>
                <c:pt idx="116">
                  <c:v>42095</c:v>
                </c:pt>
                <c:pt idx="117">
                  <c:v>42036</c:v>
                </c:pt>
                <c:pt idx="118">
                  <c:v>41852</c:v>
                </c:pt>
                <c:pt idx="119">
                  <c:v>41548</c:v>
                </c:pt>
                <c:pt idx="120">
                  <c:v>41426</c:v>
                </c:pt>
                <c:pt idx="121">
                  <c:v>41426</c:v>
                </c:pt>
                <c:pt idx="122">
                  <c:v>41153</c:v>
                </c:pt>
                <c:pt idx="123">
                  <c:v>41153</c:v>
                </c:pt>
                <c:pt idx="124">
                  <c:v>41030</c:v>
                </c:pt>
                <c:pt idx="125">
                  <c:v>40422</c:v>
                </c:pt>
                <c:pt idx="126">
                  <c:v>40452</c:v>
                </c:pt>
                <c:pt idx="127">
                  <c:v>40057</c:v>
                </c:pt>
                <c:pt idx="128">
                  <c:v>39934</c:v>
                </c:pt>
                <c:pt idx="129">
                  <c:v>39692</c:v>
                </c:pt>
                <c:pt idx="130">
                  <c:v>39448</c:v>
                </c:pt>
                <c:pt idx="131">
                  <c:v>39448</c:v>
                </c:pt>
                <c:pt idx="132">
                  <c:v>38961</c:v>
                </c:pt>
                <c:pt idx="133">
                  <c:v>40940</c:v>
                </c:pt>
                <c:pt idx="134">
                  <c:v>42156</c:v>
                </c:pt>
                <c:pt idx="135">
                  <c:v>41365</c:v>
                </c:pt>
                <c:pt idx="136">
                  <c:v>38961</c:v>
                </c:pt>
                <c:pt idx="137">
                  <c:v>38018</c:v>
                </c:pt>
                <c:pt idx="138">
                  <c:v>42736</c:v>
                </c:pt>
                <c:pt idx="139">
                  <c:v>42705</c:v>
                </c:pt>
                <c:pt idx="140">
                  <c:v>42583</c:v>
                </c:pt>
                <c:pt idx="141">
                  <c:v>42552</c:v>
                </c:pt>
                <c:pt idx="142">
                  <c:v>42370</c:v>
                </c:pt>
                <c:pt idx="143">
                  <c:v>42370</c:v>
                </c:pt>
                <c:pt idx="144">
                  <c:v>42125</c:v>
                </c:pt>
                <c:pt idx="145">
                  <c:v>42005</c:v>
                </c:pt>
                <c:pt idx="146">
                  <c:v>41640</c:v>
                </c:pt>
                <c:pt idx="147">
                  <c:v>41548</c:v>
                </c:pt>
                <c:pt idx="148">
                  <c:v>41518</c:v>
                </c:pt>
                <c:pt idx="149">
                  <c:v>41426</c:v>
                </c:pt>
                <c:pt idx="150">
                  <c:v>41153</c:v>
                </c:pt>
                <c:pt idx="151">
                  <c:v>40909</c:v>
                </c:pt>
                <c:pt idx="152">
                  <c:v>42736</c:v>
                </c:pt>
                <c:pt idx="153">
                  <c:v>42370</c:v>
                </c:pt>
                <c:pt idx="154">
                  <c:v>41883</c:v>
                </c:pt>
                <c:pt idx="155">
                  <c:v>41275</c:v>
                </c:pt>
                <c:pt idx="156">
                  <c:v>40422</c:v>
                </c:pt>
                <c:pt idx="157">
                  <c:v>39448</c:v>
                </c:pt>
                <c:pt idx="158">
                  <c:v>42036</c:v>
                </c:pt>
                <c:pt idx="159">
                  <c:v>41883</c:v>
                </c:pt>
                <c:pt idx="160">
                  <c:v>41760</c:v>
                </c:pt>
                <c:pt idx="161">
                  <c:v>41640</c:v>
                </c:pt>
                <c:pt idx="162">
                  <c:v>41426</c:v>
                </c:pt>
                <c:pt idx="163">
                  <c:v>41395</c:v>
                </c:pt>
                <c:pt idx="164">
                  <c:v>41365</c:v>
                </c:pt>
                <c:pt idx="165">
                  <c:v>41275</c:v>
                </c:pt>
                <c:pt idx="166">
                  <c:v>41000</c:v>
                </c:pt>
                <c:pt idx="167">
                  <c:v>41000</c:v>
                </c:pt>
                <c:pt idx="168">
                  <c:v>41000</c:v>
                </c:pt>
                <c:pt idx="169">
                  <c:v>40787</c:v>
                </c:pt>
                <c:pt idx="170">
                  <c:v>40513</c:v>
                </c:pt>
                <c:pt idx="171">
                  <c:v>40422</c:v>
                </c:pt>
                <c:pt idx="172">
                  <c:v>40179</c:v>
                </c:pt>
                <c:pt idx="173">
                  <c:v>42370</c:v>
                </c:pt>
                <c:pt idx="174">
                  <c:v>41883</c:v>
                </c:pt>
                <c:pt idx="175">
                  <c:v>41883</c:v>
                </c:pt>
                <c:pt idx="176">
                  <c:v>41426</c:v>
                </c:pt>
                <c:pt idx="177">
                  <c:v>41030</c:v>
                </c:pt>
                <c:pt idx="178">
                  <c:v>41730</c:v>
                </c:pt>
              </c:numCache>
            </c:numRef>
          </c:xVal>
          <c:yVal>
            <c:numRef>
              <c:f>Data!$X$83:$X$261</c:f>
              <c:numCache>
                <c:formatCode>#,##0_ </c:formatCode>
                <c:ptCount val="179"/>
                <c:pt idx="0">
                  <c:v>28287</c:v>
                </c:pt>
                <c:pt idx="1">
                  <c:v>24897</c:v>
                </c:pt>
                <c:pt idx="2">
                  <c:v>27556</c:v>
                </c:pt>
                <c:pt idx="3">
                  <c:v>25348</c:v>
                </c:pt>
                <c:pt idx="4">
                  <c:v>29044</c:v>
                </c:pt>
                <c:pt idx="5">
                  <c:v>26089</c:v>
                </c:pt>
                <c:pt idx="6">
                  <c:v>24933</c:v>
                </c:pt>
                <c:pt idx="7">
                  <c:v>35356</c:v>
                </c:pt>
                <c:pt idx="8">
                  <c:v>26236</c:v>
                </c:pt>
                <c:pt idx="9">
                  <c:v>31833</c:v>
                </c:pt>
                <c:pt idx="10">
                  <c:v>24736</c:v>
                </c:pt>
                <c:pt idx="11">
                  <c:v>23253</c:v>
                </c:pt>
                <c:pt idx="12">
                  <c:v>26802</c:v>
                </c:pt>
                <c:pt idx="13">
                  <c:v>26441</c:v>
                </c:pt>
                <c:pt idx="14">
                  <c:v>32187</c:v>
                </c:pt>
                <c:pt idx="15">
                  <c:v>28960</c:v>
                </c:pt>
                <c:pt idx="16">
                  <c:v>27548</c:v>
                </c:pt>
                <c:pt idx="17">
                  <c:v>24505</c:v>
                </c:pt>
                <c:pt idx="18">
                  <c:v>31490</c:v>
                </c:pt>
                <c:pt idx="19">
                  <c:v>34474</c:v>
                </c:pt>
                <c:pt idx="20">
                  <c:v>44430</c:v>
                </c:pt>
                <c:pt idx="21">
                  <c:v>34282</c:v>
                </c:pt>
                <c:pt idx="22">
                  <c:v>45366</c:v>
                </c:pt>
                <c:pt idx="23">
                  <c:v>39728</c:v>
                </c:pt>
                <c:pt idx="24">
                  <c:v>46681</c:v>
                </c:pt>
                <c:pt idx="25">
                  <c:v>48891</c:v>
                </c:pt>
                <c:pt idx="26">
                  <c:v>55797</c:v>
                </c:pt>
                <c:pt idx="27">
                  <c:v>56160</c:v>
                </c:pt>
                <c:pt idx="28">
                  <c:v>61486</c:v>
                </c:pt>
                <c:pt idx="31">
                  <c:v>29611</c:v>
                </c:pt>
                <c:pt idx="32">
                  <c:v>30480</c:v>
                </c:pt>
                <c:pt idx="33">
                  <c:v>28761</c:v>
                </c:pt>
                <c:pt idx="34">
                  <c:v>23986</c:v>
                </c:pt>
                <c:pt idx="35">
                  <c:v>34082</c:v>
                </c:pt>
                <c:pt idx="36">
                  <c:v>26990</c:v>
                </c:pt>
                <c:pt idx="37">
                  <c:v>27698</c:v>
                </c:pt>
                <c:pt idx="38">
                  <c:v>41782</c:v>
                </c:pt>
                <c:pt idx="39">
                  <c:v>34027</c:v>
                </c:pt>
                <c:pt idx="40">
                  <c:v>29317</c:v>
                </c:pt>
                <c:pt idx="41">
                  <c:v>42590</c:v>
                </c:pt>
                <c:pt idx="42">
                  <c:v>32962</c:v>
                </c:pt>
                <c:pt idx="43">
                  <c:v>36391</c:v>
                </c:pt>
                <c:pt idx="44">
                  <c:v>35999</c:v>
                </c:pt>
                <c:pt idx="45">
                  <c:v>34114</c:v>
                </c:pt>
                <c:pt idx="46">
                  <c:v>26236</c:v>
                </c:pt>
                <c:pt idx="47">
                  <c:v>24066</c:v>
                </c:pt>
                <c:pt idx="48">
                  <c:v>25961</c:v>
                </c:pt>
                <c:pt idx="49">
                  <c:v>41817</c:v>
                </c:pt>
                <c:pt idx="50">
                  <c:v>33658</c:v>
                </c:pt>
                <c:pt idx="51">
                  <c:v>41265</c:v>
                </c:pt>
                <c:pt idx="52">
                  <c:v>37869</c:v>
                </c:pt>
                <c:pt idx="53">
                  <c:v>43113</c:v>
                </c:pt>
                <c:pt idx="54">
                  <c:v>35566</c:v>
                </c:pt>
                <c:pt idx="55">
                  <c:v>45559</c:v>
                </c:pt>
                <c:pt idx="56">
                  <c:v>32566</c:v>
                </c:pt>
                <c:pt idx="57">
                  <c:v>32893</c:v>
                </c:pt>
                <c:pt idx="58">
                  <c:v>41604</c:v>
                </c:pt>
                <c:pt idx="59">
                  <c:v>60328</c:v>
                </c:pt>
                <c:pt idx="60">
                  <c:v>31251</c:v>
                </c:pt>
                <c:pt idx="61">
                  <c:v>26975</c:v>
                </c:pt>
                <c:pt idx="62">
                  <c:v>35909</c:v>
                </c:pt>
                <c:pt idx="63">
                  <c:v>58952</c:v>
                </c:pt>
                <c:pt idx="64">
                  <c:v>57030</c:v>
                </c:pt>
                <c:pt idx="65">
                  <c:v>27432</c:v>
                </c:pt>
                <c:pt idx="66">
                  <c:v>57759</c:v>
                </c:pt>
                <c:pt idx="67">
                  <c:v>55901</c:v>
                </c:pt>
                <c:pt idx="68">
                  <c:v>41306</c:v>
                </c:pt>
                <c:pt idx="69">
                  <c:v>16989</c:v>
                </c:pt>
                <c:pt idx="70">
                  <c:v>27766</c:v>
                </c:pt>
                <c:pt idx="71">
                  <c:v>20032</c:v>
                </c:pt>
                <c:pt idx="72">
                  <c:v>29413</c:v>
                </c:pt>
                <c:pt idx="73">
                  <c:v>29205</c:v>
                </c:pt>
                <c:pt idx="74">
                  <c:v>20375</c:v>
                </c:pt>
                <c:pt idx="75">
                  <c:v>19130</c:v>
                </c:pt>
                <c:pt idx="76">
                  <c:v>29102</c:v>
                </c:pt>
                <c:pt idx="77">
                  <c:v>43718</c:v>
                </c:pt>
                <c:pt idx="78">
                  <c:v>34613</c:v>
                </c:pt>
                <c:pt idx="79">
                  <c:v>29770</c:v>
                </c:pt>
                <c:pt idx="80">
                  <c:v>25899</c:v>
                </c:pt>
                <c:pt idx="81">
                  <c:v>29310</c:v>
                </c:pt>
                <c:pt idx="82">
                  <c:v>29401</c:v>
                </c:pt>
                <c:pt idx="83">
                  <c:v>33800</c:v>
                </c:pt>
                <c:pt idx="84">
                  <c:v>34575</c:v>
                </c:pt>
                <c:pt idx="85">
                  <c:v>38870</c:v>
                </c:pt>
                <c:pt idx="86">
                  <c:v>35749</c:v>
                </c:pt>
                <c:pt idx="87">
                  <c:v>35357</c:v>
                </c:pt>
                <c:pt idx="88">
                  <c:v>27793</c:v>
                </c:pt>
                <c:pt idx="89">
                  <c:v>26540</c:v>
                </c:pt>
                <c:pt idx="90">
                  <c:v>39424</c:v>
                </c:pt>
                <c:pt idx="91">
                  <c:v>37276</c:v>
                </c:pt>
                <c:pt idx="92">
                  <c:v>44391</c:v>
                </c:pt>
                <c:pt idx="93">
                  <c:v>37372</c:v>
                </c:pt>
                <c:pt idx="94">
                  <c:v>36395</c:v>
                </c:pt>
                <c:pt idx="95">
                  <c:v>34954</c:v>
                </c:pt>
                <c:pt idx="96">
                  <c:v>34840</c:v>
                </c:pt>
                <c:pt idx="97">
                  <c:v>34633</c:v>
                </c:pt>
                <c:pt idx="99">
                  <c:v>35645</c:v>
                </c:pt>
                <c:pt idx="101">
                  <c:v>33567</c:v>
                </c:pt>
                <c:pt idx="102">
                  <c:v>32025</c:v>
                </c:pt>
                <c:pt idx="103">
                  <c:v>37336</c:v>
                </c:pt>
                <c:pt idx="104">
                  <c:v>36277</c:v>
                </c:pt>
                <c:pt idx="105">
                  <c:v>40086</c:v>
                </c:pt>
                <c:pt idx="106">
                  <c:v>38567</c:v>
                </c:pt>
                <c:pt idx="107">
                  <c:v>32462</c:v>
                </c:pt>
                <c:pt idx="108">
                  <c:v>43377</c:v>
                </c:pt>
                <c:pt idx="109">
                  <c:v>25231</c:v>
                </c:pt>
                <c:pt idx="110">
                  <c:v>41551</c:v>
                </c:pt>
                <c:pt idx="111">
                  <c:v>40629</c:v>
                </c:pt>
                <c:pt idx="112">
                  <c:v>36306</c:v>
                </c:pt>
                <c:pt idx="113">
                  <c:v>30641</c:v>
                </c:pt>
                <c:pt idx="116">
                  <c:v>25076</c:v>
                </c:pt>
                <c:pt idx="118">
                  <c:v>31978</c:v>
                </c:pt>
                <c:pt idx="119">
                  <c:v>29792</c:v>
                </c:pt>
                <c:pt idx="120">
                  <c:v>42227</c:v>
                </c:pt>
                <c:pt idx="121">
                  <c:v>40924</c:v>
                </c:pt>
                <c:pt idx="122">
                  <c:v>41486</c:v>
                </c:pt>
                <c:pt idx="123">
                  <c:v>42956</c:v>
                </c:pt>
                <c:pt idx="124">
                  <c:v>42780</c:v>
                </c:pt>
                <c:pt idx="125">
                  <c:v>42276</c:v>
                </c:pt>
                <c:pt idx="126">
                  <c:v>37621</c:v>
                </c:pt>
                <c:pt idx="127">
                  <c:v>39178</c:v>
                </c:pt>
                <c:pt idx="128">
                  <c:v>26668</c:v>
                </c:pt>
                <c:pt idx="129">
                  <c:v>38944</c:v>
                </c:pt>
                <c:pt idx="130">
                  <c:v>32730</c:v>
                </c:pt>
                <c:pt idx="131">
                  <c:v>35750</c:v>
                </c:pt>
                <c:pt idx="132">
                  <c:v>35209</c:v>
                </c:pt>
                <c:pt idx="133">
                  <c:v>43241</c:v>
                </c:pt>
                <c:pt idx="134">
                  <c:v>38153</c:v>
                </c:pt>
                <c:pt idx="135">
                  <c:v>32647</c:v>
                </c:pt>
                <c:pt idx="156">
                  <c:v>47804</c:v>
                </c:pt>
                <c:pt idx="157">
                  <c:v>36538</c:v>
                </c:pt>
                <c:pt idx="158">
                  <c:v>32676</c:v>
                </c:pt>
                <c:pt idx="159">
                  <c:v>30529</c:v>
                </c:pt>
                <c:pt idx="161">
                  <c:v>27531</c:v>
                </c:pt>
                <c:pt idx="162">
                  <c:v>26852</c:v>
                </c:pt>
                <c:pt idx="163">
                  <c:v>23314</c:v>
                </c:pt>
                <c:pt idx="164">
                  <c:v>16928</c:v>
                </c:pt>
                <c:pt idx="165">
                  <c:v>28280</c:v>
                </c:pt>
                <c:pt idx="166">
                  <c:v>21592</c:v>
                </c:pt>
                <c:pt idx="167">
                  <c:v>16515</c:v>
                </c:pt>
                <c:pt idx="168">
                  <c:v>17179</c:v>
                </c:pt>
                <c:pt idx="169">
                  <c:v>19216</c:v>
                </c:pt>
                <c:pt idx="170">
                  <c:v>23915</c:v>
                </c:pt>
                <c:pt idx="171">
                  <c:v>25493</c:v>
                </c:pt>
                <c:pt idx="172">
                  <c:v>27179</c:v>
                </c:pt>
                <c:pt idx="176">
                  <c:v>42350</c:v>
                </c:pt>
                <c:pt idx="178">
                  <c:v>35036</c:v>
                </c:pt>
              </c:numCache>
            </c:numRef>
          </c:yVal>
          <c:smooth val="0"/>
          <c:extLst>
            <c:ext xmlns:c16="http://schemas.microsoft.com/office/drawing/2014/chart" uri="{C3380CC4-5D6E-409C-BE32-E72D297353CC}">
              <c16:uniqueId val="{00000002-D17B-4C00-8D76-9BBFE228FC5A}"/>
            </c:ext>
          </c:extLst>
        </c:ser>
        <c:ser>
          <c:idx val="4"/>
          <c:order val="3"/>
          <c:tx>
            <c:v>1.5" &amp; FourThirds</c:v>
          </c:tx>
          <c:spPr>
            <a:ln w="25400" cap="rnd">
              <a:noFill/>
              <a:round/>
            </a:ln>
            <a:effectLst/>
          </c:spPr>
          <c:marker>
            <c:symbol val="diamond"/>
            <c:size val="4"/>
            <c:spPr>
              <a:solidFill>
                <a:schemeClr val="accent5"/>
              </a:solidFill>
              <a:ln w="9525">
                <a:solidFill>
                  <a:schemeClr val="accent5"/>
                </a:solidFill>
              </a:ln>
              <a:effectLst/>
            </c:spPr>
          </c:marker>
          <c:xVal>
            <c:numRef>
              <c:f>Data!$F$262:$F$328</c:f>
              <c:numCache>
                <c:formatCode>yyyy"年"m"月"</c:formatCode>
                <c:ptCount val="67"/>
                <c:pt idx="0">
                  <c:v>41671</c:v>
                </c:pt>
                <c:pt idx="1">
                  <c:v>40909</c:v>
                </c:pt>
                <c:pt idx="2">
                  <c:v>39295</c:v>
                </c:pt>
                <c:pt idx="3">
                  <c:v>43132</c:v>
                </c:pt>
                <c:pt idx="4">
                  <c:v>43101</c:v>
                </c:pt>
                <c:pt idx="5">
                  <c:v>43040</c:v>
                </c:pt>
                <c:pt idx="6">
                  <c:v>42736</c:v>
                </c:pt>
                <c:pt idx="7">
                  <c:v>42736</c:v>
                </c:pt>
                <c:pt idx="8">
                  <c:v>42614</c:v>
                </c:pt>
                <c:pt idx="9">
                  <c:v>42461</c:v>
                </c:pt>
                <c:pt idx="10">
                  <c:v>42401</c:v>
                </c:pt>
                <c:pt idx="11">
                  <c:v>42248</c:v>
                </c:pt>
                <c:pt idx="12">
                  <c:v>42186</c:v>
                </c:pt>
                <c:pt idx="13">
                  <c:v>42125</c:v>
                </c:pt>
                <c:pt idx="14">
                  <c:v>42005</c:v>
                </c:pt>
                <c:pt idx="15">
                  <c:v>41883</c:v>
                </c:pt>
                <c:pt idx="16">
                  <c:v>41671</c:v>
                </c:pt>
                <c:pt idx="17">
                  <c:v>41548</c:v>
                </c:pt>
                <c:pt idx="18">
                  <c:v>41487</c:v>
                </c:pt>
                <c:pt idx="19">
                  <c:v>41365</c:v>
                </c:pt>
                <c:pt idx="20">
                  <c:v>41365</c:v>
                </c:pt>
                <c:pt idx="21">
                  <c:v>41153</c:v>
                </c:pt>
                <c:pt idx="22">
                  <c:v>41091</c:v>
                </c:pt>
                <c:pt idx="23">
                  <c:v>41000</c:v>
                </c:pt>
                <c:pt idx="24">
                  <c:v>40848</c:v>
                </c:pt>
                <c:pt idx="25">
                  <c:v>40695</c:v>
                </c:pt>
                <c:pt idx="26">
                  <c:v>40664</c:v>
                </c:pt>
                <c:pt idx="27">
                  <c:v>40483</c:v>
                </c:pt>
                <c:pt idx="28">
                  <c:v>40422</c:v>
                </c:pt>
                <c:pt idx="29">
                  <c:v>40238</c:v>
                </c:pt>
                <c:pt idx="30">
                  <c:v>40057</c:v>
                </c:pt>
                <c:pt idx="31">
                  <c:v>39873</c:v>
                </c:pt>
                <c:pt idx="32">
                  <c:v>39692</c:v>
                </c:pt>
                <c:pt idx="33">
                  <c:v>42736</c:v>
                </c:pt>
                <c:pt idx="34">
                  <c:v>41883</c:v>
                </c:pt>
                <c:pt idx="35">
                  <c:v>40422</c:v>
                </c:pt>
                <c:pt idx="36">
                  <c:v>40026</c:v>
                </c:pt>
                <c:pt idx="37">
                  <c:v>40026</c:v>
                </c:pt>
                <c:pt idx="38">
                  <c:v>39845</c:v>
                </c:pt>
                <c:pt idx="39">
                  <c:v>39753</c:v>
                </c:pt>
                <c:pt idx="40">
                  <c:v>39569</c:v>
                </c:pt>
                <c:pt idx="41">
                  <c:v>39508</c:v>
                </c:pt>
                <c:pt idx="42">
                  <c:v>39356</c:v>
                </c:pt>
                <c:pt idx="43">
                  <c:v>39142</c:v>
                </c:pt>
                <c:pt idx="44">
                  <c:v>39142</c:v>
                </c:pt>
                <c:pt idx="45">
                  <c:v>42614</c:v>
                </c:pt>
                <c:pt idx="46">
                  <c:v>42614</c:v>
                </c:pt>
                <c:pt idx="47">
                  <c:v>42370</c:v>
                </c:pt>
                <c:pt idx="48">
                  <c:v>42217</c:v>
                </c:pt>
                <c:pt idx="49">
                  <c:v>42036</c:v>
                </c:pt>
                <c:pt idx="50">
                  <c:v>42036</c:v>
                </c:pt>
                <c:pt idx="51">
                  <c:v>41852</c:v>
                </c:pt>
                <c:pt idx="52">
                  <c:v>41640</c:v>
                </c:pt>
                <c:pt idx="53">
                  <c:v>41518</c:v>
                </c:pt>
                <c:pt idx="54">
                  <c:v>41395</c:v>
                </c:pt>
                <c:pt idx="55">
                  <c:v>41395</c:v>
                </c:pt>
                <c:pt idx="56">
                  <c:v>41153</c:v>
                </c:pt>
                <c:pt idx="57">
                  <c:v>41153</c:v>
                </c:pt>
                <c:pt idx="58">
                  <c:v>40940</c:v>
                </c:pt>
                <c:pt idx="59">
                  <c:v>40695</c:v>
                </c:pt>
                <c:pt idx="60">
                  <c:v>40695</c:v>
                </c:pt>
                <c:pt idx="61">
                  <c:v>40695</c:v>
                </c:pt>
                <c:pt idx="62">
                  <c:v>40544</c:v>
                </c:pt>
                <c:pt idx="63">
                  <c:v>40210</c:v>
                </c:pt>
                <c:pt idx="64">
                  <c:v>40118</c:v>
                </c:pt>
                <c:pt idx="65">
                  <c:v>39814</c:v>
                </c:pt>
                <c:pt idx="66">
                  <c:v>41883</c:v>
                </c:pt>
              </c:numCache>
            </c:numRef>
          </c:xVal>
          <c:yVal>
            <c:numRef>
              <c:f>Data!$X$262:$X$328</c:f>
              <c:numCache>
                <c:formatCode>#,##0_ </c:formatCode>
                <c:ptCount val="67"/>
                <c:pt idx="0">
                  <c:v>22842</c:v>
                </c:pt>
                <c:pt idx="1">
                  <c:v>24771</c:v>
                </c:pt>
                <c:pt idx="2">
                  <c:v>23555</c:v>
                </c:pt>
                <c:pt idx="6">
                  <c:v>24688</c:v>
                </c:pt>
                <c:pt idx="7">
                  <c:v>19835</c:v>
                </c:pt>
                <c:pt idx="8">
                  <c:v>24533</c:v>
                </c:pt>
                <c:pt idx="9">
                  <c:v>27467</c:v>
                </c:pt>
                <c:pt idx="12">
                  <c:v>23897</c:v>
                </c:pt>
                <c:pt idx="15">
                  <c:v>22634</c:v>
                </c:pt>
                <c:pt idx="16">
                  <c:v>30331</c:v>
                </c:pt>
                <c:pt idx="17">
                  <c:v>24268</c:v>
                </c:pt>
                <c:pt idx="18">
                  <c:v>25644</c:v>
                </c:pt>
                <c:pt idx="19">
                  <c:v>25122</c:v>
                </c:pt>
                <c:pt idx="20">
                  <c:v>20940</c:v>
                </c:pt>
                <c:pt idx="21">
                  <c:v>29895</c:v>
                </c:pt>
                <c:pt idx="22">
                  <c:v>24390</c:v>
                </c:pt>
                <c:pt idx="23">
                  <c:v>28348</c:v>
                </c:pt>
                <c:pt idx="24">
                  <c:v>23398</c:v>
                </c:pt>
                <c:pt idx="25">
                  <c:v>23982</c:v>
                </c:pt>
                <c:pt idx="26">
                  <c:v>26357</c:v>
                </c:pt>
                <c:pt idx="27">
                  <c:v>26453</c:v>
                </c:pt>
                <c:pt idx="28">
                  <c:v>25311</c:v>
                </c:pt>
                <c:pt idx="29">
                  <c:v>28772</c:v>
                </c:pt>
                <c:pt idx="30">
                  <c:v>26823</c:v>
                </c:pt>
                <c:pt idx="31">
                  <c:v>32366</c:v>
                </c:pt>
                <c:pt idx="32">
                  <c:v>23048</c:v>
                </c:pt>
                <c:pt idx="34">
                  <c:v>28455</c:v>
                </c:pt>
                <c:pt idx="35">
                  <c:v>27294</c:v>
                </c:pt>
                <c:pt idx="36">
                  <c:v>28096</c:v>
                </c:pt>
                <c:pt idx="37">
                  <c:v>33240</c:v>
                </c:pt>
                <c:pt idx="38">
                  <c:v>30341</c:v>
                </c:pt>
                <c:pt idx="39">
                  <c:v>29274</c:v>
                </c:pt>
                <c:pt idx="40">
                  <c:v>33920</c:v>
                </c:pt>
                <c:pt idx="41">
                  <c:v>34126</c:v>
                </c:pt>
                <c:pt idx="42">
                  <c:v>32884</c:v>
                </c:pt>
                <c:pt idx="43">
                  <c:v>30111</c:v>
                </c:pt>
                <c:pt idx="44">
                  <c:v>30493</c:v>
                </c:pt>
                <c:pt idx="45">
                  <c:v>36434</c:v>
                </c:pt>
                <c:pt idx="47">
                  <c:v>27153</c:v>
                </c:pt>
                <c:pt idx="48">
                  <c:v>32648</c:v>
                </c:pt>
                <c:pt idx="50">
                  <c:v>33654</c:v>
                </c:pt>
                <c:pt idx="51">
                  <c:v>34010</c:v>
                </c:pt>
                <c:pt idx="52">
                  <c:v>33953</c:v>
                </c:pt>
                <c:pt idx="53">
                  <c:v>25259</c:v>
                </c:pt>
                <c:pt idx="54">
                  <c:v>34126</c:v>
                </c:pt>
                <c:pt idx="56">
                  <c:v>33280</c:v>
                </c:pt>
                <c:pt idx="57">
                  <c:v>34004</c:v>
                </c:pt>
                <c:pt idx="58">
                  <c:v>33889</c:v>
                </c:pt>
                <c:pt idx="59">
                  <c:v>30299</c:v>
                </c:pt>
                <c:pt idx="60">
                  <c:v>29838</c:v>
                </c:pt>
                <c:pt idx="61">
                  <c:v>30626</c:v>
                </c:pt>
                <c:pt idx="62">
                  <c:v>27046</c:v>
                </c:pt>
                <c:pt idx="63">
                  <c:v>27383</c:v>
                </c:pt>
                <c:pt idx="64">
                  <c:v>29014</c:v>
                </c:pt>
                <c:pt idx="65">
                  <c:v>29039</c:v>
                </c:pt>
              </c:numCache>
            </c:numRef>
          </c:yVal>
          <c:smooth val="0"/>
          <c:extLst>
            <c:ext xmlns:c16="http://schemas.microsoft.com/office/drawing/2014/chart" uri="{C3380CC4-5D6E-409C-BE32-E72D297353CC}">
              <c16:uniqueId val="{00000003-D17B-4C00-8D76-9BBFE228FC5A}"/>
            </c:ext>
          </c:extLst>
        </c:ser>
        <c:ser>
          <c:idx val="5"/>
          <c:order val="4"/>
          <c:tx>
            <c:strRef>
              <c:f>Data!$A$329</c:f>
              <c:strCache>
                <c:ptCount val="1"/>
                <c:pt idx="0">
                  <c:v>1"</c:v>
                </c:pt>
              </c:strCache>
            </c:strRef>
          </c:tx>
          <c:spPr>
            <a:ln w="25400" cap="rnd">
              <a:noFill/>
              <a:round/>
            </a:ln>
            <a:effectLst/>
          </c:spPr>
          <c:marker>
            <c:symbol val="diamond"/>
            <c:size val="4"/>
            <c:spPr>
              <a:solidFill>
                <a:schemeClr val="accent6"/>
              </a:solidFill>
              <a:ln w="9525">
                <a:solidFill>
                  <a:schemeClr val="accent6"/>
                </a:solidFill>
              </a:ln>
              <a:effectLst/>
            </c:spPr>
          </c:marker>
          <c:xVal>
            <c:numRef>
              <c:f>Data!$F$329:$F$366</c:f>
              <c:numCache>
                <c:formatCode>yyyy"年"m"月"</c:formatCode>
                <c:ptCount val="38"/>
                <c:pt idx="0">
                  <c:v>42736</c:v>
                </c:pt>
                <c:pt idx="1">
                  <c:v>42401</c:v>
                </c:pt>
                <c:pt idx="2">
                  <c:v>42278</c:v>
                </c:pt>
                <c:pt idx="3">
                  <c:v>42278</c:v>
                </c:pt>
                <c:pt idx="4">
                  <c:v>42156</c:v>
                </c:pt>
                <c:pt idx="5">
                  <c:v>41883</c:v>
                </c:pt>
                <c:pt idx="6">
                  <c:v>42095</c:v>
                </c:pt>
                <c:pt idx="7">
                  <c:v>41760</c:v>
                </c:pt>
                <c:pt idx="8">
                  <c:v>41730</c:v>
                </c:pt>
                <c:pt idx="9">
                  <c:v>41699</c:v>
                </c:pt>
                <c:pt idx="10">
                  <c:v>41518</c:v>
                </c:pt>
                <c:pt idx="11">
                  <c:v>41275</c:v>
                </c:pt>
                <c:pt idx="12">
                  <c:v>41275</c:v>
                </c:pt>
                <c:pt idx="13">
                  <c:v>41183</c:v>
                </c:pt>
                <c:pt idx="14">
                  <c:v>41122</c:v>
                </c:pt>
                <c:pt idx="15">
                  <c:v>40787</c:v>
                </c:pt>
                <c:pt idx="16">
                  <c:v>40787</c:v>
                </c:pt>
                <c:pt idx="17">
                  <c:v>42401</c:v>
                </c:pt>
                <c:pt idx="18">
                  <c:v>42401</c:v>
                </c:pt>
                <c:pt idx="19">
                  <c:v>42401</c:v>
                </c:pt>
                <c:pt idx="20">
                  <c:v>43671</c:v>
                </c:pt>
                <c:pt idx="21">
                  <c:v>42644</c:v>
                </c:pt>
                <c:pt idx="22">
                  <c:v>42430</c:v>
                </c:pt>
                <c:pt idx="23">
                  <c:v>42156</c:v>
                </c:pt>
                <c:pt idx="24">
                  <c:v>42156</c:v>
                </c:pt>
                <c:pt idx="25">
                  <c:v>41760</c:v>
                </c:pt>
                <c:pt idx="26">
                  <c:v>41548</c:v>
                </c:pt>
                <c:pt idx="27">
                  <c:v>41426</c:v>
                </c:pt>
                <c:pt idx="28">
                  <c:v>41061</c:v>
                </c:pt>
                <c:pt idx="29">
                  <c:v>43132</c:v>
                </c:pt>
                <c:pt idx="30">
                  <c:v>43132</c:v>
                </c:pt>
                <c:pt idx="31">
                  <c:v>42614</c:v>
                </c:pt>
                <c:pt idx="32">
                  <c:v>42614</c:v>
                </c:pt>
                <c:pt idx="33">
                  <c:v>42370</c:v>
                </c:pt>
                <c:pt idx="34">
                  <c:v>41883</c:v>
                </c:pt>
                <c:pt idx="35">
                  <c:v>41821</c:v>
                </c:pt>
                <c:pt idx="36">
                  <c:v>41699</c:v>
                </c:pt>
                <c:pt idx="37">
                  <c:v>41883</c:v>
                </c:pt>
              </c:numCache>
            </c:numRef>
          </c:xVal>
          <c:yVal>
            <c:numRef>
              <c:f>Data!$X$329:$X$366</c:f>
              <c:numCache>
                <c:formatCode>#,##0_ </c:formatCode>
                <c:ptCount val="38"/>
                <c:pt idx="0">
                  <c:v>16329</c:v>
                </c:pt>
                <c:pt idx="2">
                  <c:v>15494</c:v>
                </c:pt>
                <c:pt idx="4">
                  <c:v>15250</c:v>
                </c:pt>
                <c:pt idx="5">
                  <c:v>15538</c:v>
                </c:pt>
                <c:pt idx="6">
                  <c:v>16451</c:v>
                </c:pt>
                <c:pt idx="8">
                  <c:v>16053</c:v>
                </c:pt>
                <c:pt idx="9">
                  <c:v>16272</c:v>
                </c:pt>
                <c:pt idx="10">
                  <c:v>18061</c:v>
                </c:pt>
                <c:pt idx="11">
                  <c:v>21752</c:v>
                </c:pt>
                <c:pt idx="12">
                  <c:v>17741</c:v>
                </c:pt>
                <c:pt idx="13">
                  <c:v>18210</c:v>
                </c:pt>
                <c:pt idx="14">
                  <c:v>21396</c:v>
                </c:pt>
                <c:pt idx="15">
                  <c:v>21489</c:v>
                </c:pt>
                <c:pt idx="16">
                  <c:v>22195</c:v>
                </c:pt>
                <c:pt idx="20">
                  <c:v>12175</c:v>
                </c:pt>
                <c:pt idx="21">
                  <c:v>16820</c:v>
                </c:pt>
                <c:pt idx="22">
                  <c:v>14475</c:v>
                </c:pt>
                <c:pt idx="23">
                  <c:v>16376</c:v>
                </c:pt>
                <c:pt idx="24">
                  <c:v>16467</c:v>
                </c:pt>
                <c:pt idx="25">
                  <c:v>15478</c:v>
                </c:pt>
                <c:pt idx="26">
                  <c:v>14839</c:v>
                </c:pt>
                <c:pt idx="27">
                  <c:v>13474</c:v>
                </c:pt>
                <c:pt idx="28">
                  <c:v>10437</c:v>
                </c:pt>
                <c:pt idx="31">
                  <c:v>16126</c:v>
                </c:pt>
                <c:pt idx="32">
                  <c:v>16211</c:v>
                </c:pt>
                <c:pt idx="33">
                  <c:v>16777</c:v>
                </c:pt>
                <c:pt idx="35">
                  <c:v>16669</c:v>
                </c:pt>
              </c:numCache>
            </c:numRef>
          </c:yVal>
          <c:smooth val="0"/>
          <c:extLst>
            <c:ext xmlns:c16="http://schemas.microsoft.com/office/drawing/2014/chart" uri="{C3380CC4-5D6E-409C-BE32-E72D297353CC}">
              <c16:uniqueId val="{00000004-D17B-4C00-8D76-9BBFE228FC5A}"/>
            </c:ext>
          </c:extLst>
        </c:ser>
        <c:dLbls>
          <c:showLegendKey val="0"/>
          <c:showVal val="0"/>
          <c:showCatName val="0"/>
          <c:showSerName val="0"/>
          <c:showPercent val="0"/>
          <c:showBubbleSize val="0"/>
        </c:dLbls>
        <c:axId val="552107232"/>
        <c:axId val="553060040"/>
      </c:scatterChart>
      <c:valAx>
        <c:axId val="552107232"/>
        <c:scaling>
          <c:orientation val="minMax"/>
          <c:max val="44197"/>
          <c:min val="37622.5"/>
        </c:scaling>
        <c:delete val="0"/>
        <c:axPos val="b"/>
        <c:majorGridlines>
          <c:spPr>
            <a:ln w="9525" cap="flat" cmpd="sng" algn="ctr">
              <a:solidFill>
                <a:schemeClr val="tx1">
                  <a:lumMod val="15000"/>
                  <a:lumOff val="85000"/>
                </a:schemeClr>
              </a:solidFill>
              <a:round/>
            </a:ln>
            <a:effectLst/>
          </c:spPr>
        </c:majorGridlines>
        <c:numFmt formatCode="yyyy/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3060040"/>
        <c:crosses val="autoZero"/>
        <c:crossBetween val="midCat"/>
        <c:majorUnit val="365.25"/>
      </c:valAx>
      <c:valAx>
        <c:axId val="553060040"/>
        <c:scaling>
          <c:logBase val="10"/>
          <c:orientation val="minMax"/>
          <c:max val="200000"/>
          <c:min val="1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感度電子数 </a:t>
                </a:r>
                <a:r>
                  <a:rPr lang="en-US" altLang="ja-JP"/>
                  <a:t>(e- / Lx.Sec)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2107232"/>
        <c:crosses val="autoZero"/>
        <c:crossBetween val="midCat"/>
      </c:valAx>
      <c:spPr>
        <a:noFill/>
        <a:ln>
          <a:noFill/>
        </a:ln>
        <a:effectLst/>
      </c:spPr>
    </c:plotArea>
    <c:legend>
      <c:legendPos val="r"/>
      <c:layout>
        <c:manualLayout>
          <c:xMode val="edge"/>
          <c:yMode val="edge"/>
          <c:x val="0.14739869712290346"/>
          <c:y val="0.67145085972743535"/>
          <c:w val="0.11565113526286988"/>
          <c:h val="0.17650192253463592"/>
        </c:manualLayout>
      </c:layout>
      <c:overlay val="1"/>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単位面積当たり感度電子数推移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317156961133296E-2"/>
          <c:y val="7.346038196149339E-2"/>
          <c:w val="0.88567280862358988"/>
          <c:h val="0.8279229631071805"/>
        </c:manualLayout>
      </c:layout>
      <c:scatterChart>
        <c:scatterStyle val="lineMarker"/>
        <c:varyColors val="0"/>
        <c:ser>
          <c:idx val="0"/>
          <c:order val="0"/>
          <c:tx>
            <c:strRef>
              <c:f>Data!$A$5</c:f>
              <c:strCache>
                <c:ptCount val="1"/>
                <c:pt idx="0">
                  <c:v>645</c:v>
                </c:pt>
              </c:strCache>
            </c:strRef>
          </c:tx>
          <c:spPr>
            <a:ln w="25400" cap="rnd">
              <a:noFill/>
              <a:round/>
            </a:ln>
            <a:effectLst/>
          </c:spPr>
          <c:marker>
            <c:symbol val="diamond"/>
            <c:size val="4"/>
            <c:spPr>
              <a:solidFill>
                <a:schemeClr val="tx1"/>
              </a:solidFill>
              <a:ln w="9525">
                <a:solidFill>
                  <a:schemeClr val="tx1"/>
                </a:solidFill>
              </a:ln>
              <a:effectLst/>
            </c:spPr>
          </c:marker>
          <c:xVal>
            <c:numRef>
              <c:f>Data!$F$5:$F$11</c:f>
              <c:numCache>
                <c:formatCode>yyyy"年"m"月"</c:formatCode>
                <c:ptCount val="7"/>
                <c:pt idx="0">
                  <c:v>42339</c:v>
                </c:pt>
                <c:pt idx="1">
                  <c:v>41730</c:v>
                </c:pt>
                <c:pt idx="2">
                  <c:v>40238</c:v>
                </c:pt>
                <c:pt idx="3">
                  <c:v>41883</c:v>
                </c:pt>
                <c:pt idx="4">
                  <c:v>41883</c:v>
                </c:pt>
                <c:pt idx="5">
                  <c:v>41153</c:v>
                </c:pt>
                <c:pt idx="6">
                  <c:v>42522</c:v>
                </c:pt>
              </c:numCache>
            </c:numRef>
          </c:xVal>
          <c:yVal>
            <c:numRef>
              <c:f>Data!$Y$5:$Y$11</c:f>
              <c:numCache>
                <c:formatCode>#,##0_ </c:formatCode>
                <c:ptCount val="7"/>
                <c:pt idx="0">
                  <c:v>0</c:v>
                </c:pt>
                <c:pt idx="1">
                  <c:v>1995.3106170763747</c:v>
                </c:pt>
                <c:pt idx="2">
                  <c:v>1502.274991603306</c:v>
                </c:pt>
                <c:pt idx="3">
                  <c:v>0</c:v>
                </c:pt>
                <c:pt idx="4">
                  <c:v>0</c:v>
                </c:pt>
                <c:pt idx="5">
                  <c:v>1321.3524574814815</c:v>
                </c:pt>
                <c:pt idx="6">
                  <c:v>1921.3033814974672</c:v>
                </c:pt>
              </c:numCache>
            </c:numRef>
          </c:yVal>
          <c:smooth val="0"/>
          <c:extLst>
            <c:ext xmlns:c16="http://schemas.microsoft.com/office/drawing/2014/chart" uri="{C3380CC4-5D6E-409C-BE32-E72D297353CC}">
              <c16:uniqueId val="{00000000-CBA3-4BB8-A93D-3AE56E2373B5}"/>
            </c:ext>
          </c:extLst>
        </c:ser>
        <c:ser>
          <c:idx val="1"/>
          <c:order val="1"/>
          <c:tx>
            <c:v>FullFrame &amp; APS-H</c:v>
          </c:tx>
          <c:spPr>
            <a:ln w="25400" cap="rnd">
              <a:noFill/>
              <a:round/>
            </a:ln>
            <a:effectLst/>
          </c:spPr>
          <c:marker>
            <c:symbol val="diamond"/>
            <c:size val="4"/>
            <c:spPr>
              <a:solidFill>
                <a:srgbClr val="FF5050"/>
              </a:solidFill>
              <a:ln w="9525">
                <a:solidFill>
                  <a:srgbClr val="FF5050"/>
                </a:solidFill>
              </a:ln>
              <a:effectLst/>
            </c:spPr>
          </c:marker>
          <c:xVal>
            <c:numRef>
              <c:f>Data!$F$12:$F$82</c:f>
              <c:numCache>
                <c:formatCode>yyyy"年"m"月"</c:formatCode>
                <c:ptCount val="71"/>
                <c:pt idx="0">
                  <c:v>43837</c:v>
                </c:pt>
                <c:pt idx="1">
                  <c:v>42887</c:v>
                </c:pt>
                <c:pt idx="2">
                  <c:v>42583</c:v>
                </c:pt>
                <c:pt idx="3">
                  <c:v>42401</c:v>
                </c:pt>
                <c:pt idx="4">
                  <c:v>42036</c:v>
                </c:pt>
                <c:pt idx="5">
                  <c:v>42036</c:v>
                </c:pt>
                <c:pt idx="6">
                  <c:v>41153</c:v>
                </c:pt>
                <c:pt idx="7">
                  <c:v>41122</c:v>
                </c:pt>
                <c:pt idx="8">
                  <c:v>40969</c:v>
                </c:pt>
                <c:pt idx="9">
                  <c:v>40817</c:v>
                </c:pt>
                <c:pt idx="10">
                  <c:v>39692</c:v>
                </c:pt>
                <c:pt idx="11">
                  <c:v>39264</c:v>
                </c:pt>
                <c:pt idx="12">
                  <c:v>38565</c:v>
                </c:pt>
                <c:pt idx="13">
                  <c:v>38231</c:v>
                </c:pt>
                <c:pt idx="14">
                  <c:v>37500</c:v>
                </c:pt>
                <c:pt idx="15">
                  <c:v>43510</c:v>
                </c:pt>
                <c:pt idx="16">
                  <c:v>43348</c:v>
                </c:pt>
                <c:pt idx="17">
                  <c:v>42948</c:v>
                </c:pt>
                <c:pt idx="18">
                  <c:v>42370</c:v>
                </c:pt>
                <c:pt idx="19">
                  <c:v>42036</c:v>
                </c:pt>
                <c:pt idx="20">
                  <c:v>41883</c:v>
                </c:pt>
                <c:pt idx="21">
                  <c:v>41791</c:v>
                </c:pt>
                <c:pt idx="22">
                  <c:v>41671</c:v>
                </c:pt>
                <c:pt idx="23">
                  <c:v>41579</c:v>
                </c:pt>
                <c:pt idx="24">
                  <c:v>41548</c:v>
                </c:pt>
                <c:pt idx="25">
                  <c:v>41153</c:v>
                </c:pt>
                <c:pt idx="26">
                  <c:v>40940</c:v>
                </c:pt>
                <c:pt idx="27">
                  <c:v>40940</c:v>
                </c:pt>
                <c:pt idx="28">
                  <c:v>40909</c:v>
                </c:pt>
                <c:pt idx="29">
                  <c:v>40087</c:v>
                </c:pt>
                <c:pt idx="30">
                  <c:v>39783</c:v>
                </c:pt>
                <c:pt idx="31">
                  <c:v>39630</c:v>
                </c:pt>
                <c:pt idx="32">
                  <c:v>39295</c:v>
                </c:pt>
                <c:pt idx="33">
                  <c:v>43335</c:v>
                </c:pt>
                <c:pt idx="34">
                  <c:v>43335</c:v>
                </c:pt>
                <c:pt idx="36">
                  <c:v>41153</c:v>
                </c:pt>
                <c:pt idx="37">
                  <c:v>40026</c:v>
                </c:pt>
                <c:pt idx="38">
                  <c:v>39692</c:v>
                </c:pt>
                <c:pt idx="39">
                  <c:v>43741</c:v>
                </c:pt>
                <c:pt idx="40">
                  <c:v>43662</c:v>
                </c:pt>
                <c:pt idx="41">
                  <c:v>43132</c:v>
                </c:pt>
                <c:pt idx="42">
                  <c:v>43009</c:v>
                </c:pt>
                <c:pt idx="43">
                  <c:v>42826</c:v>
                </c:pt>
                <c:pt idx="44">
                  <c:v>42248</c:v>
                </c:pt>
                <c:pt idx="45">
                  <c:v>42156</c:v>
                </c:pt>
                <c:pt idx="46">
                  <c:v>41944</c:v>
                </c:pt>
                <c:pt idx="47">
                  <c:v>41730</c:v>
                </c:pt>
                <c:pt idx="48">
                  <c:v>41548</c:v>
                </c:pt>
                <c:pt idx="49">
                  <c:v>41548</c:v>
                </c:pt>
                <c:pt idx="50">
                  <c:v>42278</c:v>
                </c:pt>
                <c:pt idx="51">
                  <c:v>41426</c:v>
                </c:pt>
                <c:pt idx="52">
                  <c:v>41153</c:v>
                </c:pt>
                <c:pt idx="53">
                  <c:v>43467</c:v>
                </c:pt>
                <c:pt idx="54">
                  <c:v>42401</c:v>
                </c:pt>
                <c:pt idx="55">
                  <c:v>43531</c:v>
                </c:pt>
                <c:pt idx="56">
                  <c:v>42736</c:v>
                </c:pt>
                <c:pt idx="57">
                  <c:v>42309</c:v>
                </c:pt>
                <c:pt idx="58">
                  <c:v>42278</c:v>
                </c:pt>
                <c:pt idx="59">
                  <c:v>41883</c:v>
                </c:pt>
                <c:pt idx="60">
                  <c:v>41852</c:v>
                </c:pt>
                <c:pt idx="61">
                  <c:v>41153</c:v>
                </c:pt>
                <c:pt idx="62">
                  <c:v>41153</c:v>
                </c:pt>
                <c:pt idx="63">
                  <c:v>40544</c:v>
                </c:pt>
                <c:pt idx="64">
                  <c:v>40057</c:v>
                </c:pt>
                <c:pt idx="65">
                  <c:v>42156</c:v>
                </c:pt>
                <c:pt idx="66">
                  <c:v>40087</c:v>
                </c:pt>
                <c:pt idx="67">
                  <c:v>39114</c:v>
                </c:pt>
                <c:pt idx="68">
                  <c:v>38565</c:v>
                </c:pt>
                <c:pt idx="69">
                  <c:v>37987</c:v>
                </c:pt>
                <c:pt idx="70">
                  <c:v>38961</c:v>
                </c:pt>
              </c:numCache>
            </c:numRef>
          </c:xVal>
          <c:yVal>
            <c:numRef>
              <c:f>Data!$Y$12:$Y$82</c:f>
              <c:numCache>
                <c:formatCode>#,##0_ </c:formatCode>
                <c:ptCount val="71"/>
                <c:pt idx="0">
                  <c:v>1652.9170128888888</c:v>
                </c:pt>
                <c:pt idx="1">
                  <c:v>2163.0455236318776</c:v>
                </c:pt>
                <c:pt idx="2">
                  <c:v>2188.1933432098767</c:v>
                </c:pt>
                <c:pt idx="3">
                  <c:v>1918.9489280000003</c:v>
                </c:pt>
                <c:pt idx="4">
                  <c:v>1903.4669795555553</c:v>
                </c:pt>
                <c:pt idx="5">
                  <c:v>1906.8235448888886</c:v>
                </c:pt>
                <c:pt idx="6">
                  <c:v>1808.1275733333332</c:v>
                </c:pt>
                <c:pt idx="7">
                  <c:v>0</c:v>
                </c:pt>
                <c:pt idx="8">
                  <c:v>1892.559683950617</c:v>
                </c:pt>
                <c:pt idx="9">
                  <c:v>1891.2286437499999</c:v>
                </c:pt>
                <c:pt idx="10">
                  <c:v>1506.1019292500002</c:v>
                </c:pt>
                <c:pt idx="11">
                  <c:v>1268.0451715555555</c:v>
                </c:pt>
                <c:pt idx="12">
                  <c:v>1046.4046677777776</c:v>
                </c:pt>
                <c:pt idx="13">
                  <c:v>1080.9720024320989</c:v>
                </c:pt>
                <c:pt idx="14">
                  <c:v>665.96811442838896</c:v>
                </c:pt>
                <c:pt idx="15">
                  <c:v>2092.5057521900053</c:v>
                </c:pt>
                <c:pt idx="16">
                  <c:v>1909.342369</c:v>
                </c:pt>
                <c:pt idx="17">
                  <c:v>1862.4439189143477</c:v>
                </c:pt>
                <c:pt idx="18">
                  <c:v>2467.7300654588339</c:v>
                </c:pt>
                <c:pt idx="19">
                  <c:v>0</c:v>
                </c:pt>
                <c:pt idx="20">
                  <c:v>2174.8691381103495</c:v>
                </c:pt>
                <c:pt idx="21">
                  <c:v>2000.6890769003969</c:v>
                </c:pt>
                <c:pt idx="22">
                  <c:v>2256.3484028641974</c:v>
                </c:pt>
                <c:pt idx="23">
                  <c:v>2407.3243306666664</c:v>
                </c:pt>
                <c:pt idx="24">
                  <c:v>2030.8129353434572</c:v>
                </c:pt>
                <c:pt idx="25">
                  <c:v>2204.1704679510563</c:v>
                </c:pt>
                <c:pt idx="26">
                  <c:v>2215.5617375780757</c:v>
                </c:pt>
                <c:pt idx="27">
                  <c:v>1975.693651836966</c:v>
                </c:pt>
                <c:pt idx="28">
                  <c:v>2167.1610595555553</c:v>
                </c:pt>
                <c:pt idx="29">
                  <c:v>2286.4079739259259</c:v>
                </c:pt>
                <c:pt idx="30">
                  <c:v>1397.8743727935077</c:v>
                </c:pt>
                <c:pt idx="31">
                  <c:v>1721.4634445432098</c:v>
                </c:pt>
                <c:pt idx="32">
                  <c:v>1726.0034307160493</c:v>
                </c:pt>
                <c:pt idx="33">
                  <c:v>2404.5477320132527</c:v>
                </c:pt>
                <c:pt idx="34">
                  <c:v>1949.905871493859</c:v>
                </c:pt>
                <c:pt idx="36">
                  <c:v>1131.1228758652978</c:v>
                </c:pt>
                <c:pt idx="37">
                  <c:v>1003.8043627842742</c:v>
                </c:pt>
                <c:pt idx="38">
                  <c:v>1186.433185185185</c:v>
                </c:pt>
                <c:pt idx="39">
                  <c:v>2437.5819190506249</c:v>
                </c:pt>
                <c:pt idx="40">
                  <c:v>2390.8277664006773</c:v>
                </c:pt>
                <c:pt idx="41">
                  <c:v>2600.1525201868453</c:v>
                </c:pt>
                <c:pt idx="42">
                  <c:v>2440.552137242883</c:v>
                </c:pt>
                <c:pt idx="43">
                  <c:v>2362.8834743087991</c:v>
                </c:pt>
                <c:pt idx="44">
                  <c:v>0</c:v>
                </c:pt>
                <c:pt idx="45">
                  <c:v>2506.0513186582971</c:v>
                </c:pt>
                <c:pt idx="46">
                  <c:v>1669.7716928685127</c:v>
                </c:pt>
                <c:pt idx="47">
                  <c:v>2313.7755673273568</c:v>
                </c:pt>
                <c:pt idx="48">
                  <c:v>1444.3342516900227</c:v>
                </c:pt>
                <c:pt idx="49">
                  <c:v>1857.7936816256856</c:v>
                </c:pt>
                <c:pt idx="50">
                  <c:v>2366.3627687556741</c:v>
                </c:pt>
                <c:pt idx="51">
                  <c:v>1783.5380378390194</c:v>
                </c:pt>
                <c:pt idx="52">
                  <c:v>2028.0592312599488</c:v>
                </c:pt>
                <c:pt idx="53">
                  <c:v>2584.3573476874999</c:v>
                </c:pt>
                <c:pt idx="54">
                  <c:v>2250.3242401905636</c:v>
                </c:pt>
                <c:pt idx="55">
                  <c:v>1709.724279654321</c:v>
                </c:pt>
                <c:pt idx="56">
                  <c:v>1334.4377623703706</c:v>
                </c:pt>
                <c:pt idx="57">
                  <c:v>0</c:v>
                </c:pt>
                <c:pt idx="58">
                  <c:v>1109.3931804444444</c:v>
                </c:pt>
                <c:pt idx="59">
                  <c:v>0</c:v>
                </c:pt>
                <c:pt idx="60">
                  <c:v>0</c:v>
                </c:pt>
                <c:pt idx="61">
                  <c:v>1665.7470198518522</c:v>
                </c:pt>
                <c:pt idx="62">
                  <c:v>1264.1648284444445</c:v>
                </c:pt>
                <c:pt idx="63">
                  <c:v>1246.5719393027687</c:v>
                </c:pt>
                <c:pt idx="64">
                  <c:v>1210.5072568888891</c:v>
                </c:pt>
                <c:pt idx="65">
                  <c:v>1510.8312051358025</c:v>
                </c:pt>
                <c:pt idx="66">
                  <c:v>1566.8902759625389</c:v>
                </c:pt>
                <c:pt idx="67">
                  <c:v>1179.074166407265</c:v>
                </c:pt>
                <c:pt idx="68">
                  <c:v>1195.7085012856778</c:v>
                </c:pt>
                <c:pt idx="69">
                  <c:v>1195.4993760000002</c:v>
                </c:pt>
                <c:pt idx="70">
                  <c:v>1147.4000241426613</c:v>
                </c:pt>
              </c:numCache>
            </c:numRef>
          </c:yVal>
          <c:smooth val="0"/>
          <c:extLst>
            <c:ext xmlns:c16="http://schemas.microsoft.com/office/drawing/2014/chart" uri="{C3380CC4-5D6E-409C-BE32-E72D297353CC}">
              <c16:uniqueId val="{00000001-CBA3-4BB8-A93D-3AE56E2373B5}"/>
            </c:ext>
          </c:extLst>
        </c:ser>
        <c:ser>
          <c:idx val="3"/>
          <c:order val="2"/>
          <c:tx>
            <c:strRef>
              <c:f>Data!$A$83</c:f>
              <c:strCache>
                <c:ptCount val="1"/>
                <c:pt idx="0">
                  <c:v>APS-C</c:v>
                </c:pt>
              </c:strCache>
            </c:strRef>
          </c:tx>
          <c:spPr>
            <a:ln w="25400" cap="rnd">
              <a:noFill/>
              <a:round/>
            </a:ln>
            <a:effectLst/>
          </c:spPr>
          <c:marker>
            <c:symbol val="diamond"/>
            <c:size val="4"/>
            <c:spPr>
              <a:solidFill>
                <a:schemeClr val="accent4"/>
              </a:solidFill>
              <a:ln w="9525">
                <a:solidFill>
                  <a:schemeClr val="accent4"/>
                </a:solidFill>
              </a:ln>
              <a:effectLst/>
            </c:spPr>
          </c:marker>
          <c:xVal>
            <c:numRef>
              <c:f>Data!$F$83:$F$261</c:f>
              <c:numCache>
                <c:formatCode>yyyy"年"m"月"</c:formatCode>
                <c:ptCount val="179"/>
                <c:pt idx="0">
                  <c:v>43132</c:v>
                </c:pt>
                <c:pt idx="1">
                  <c:v>43132</c:v>
                </c:pt>
                <c:pt idx="2">
                  <c:v>42887</c:v>
                </c:pt>
                <c:pt idx="3">
                  <c:v>42767</c:v>
                </c:pt>
                <c:pt idx="4">
                  <c:v>42401</c:v>
                </c:pt>
                <c:pt idx="5">
                  <c:v>42036</c:v>
                </c:pt>
                <c:pt idx="6">
                  <c:v>42036</c:v>
                </c:pt>
                <c:pt idx="7">
                  <c:v>41883</c:v>
                </c:pt>
                <c:pt idx="8">
                  <c:v>41671</c:v>
                </c:pt>
                <c:pt idx="9">
                  <c:v>41456</c:v>
                </c:pt>
                <c:pt idx="10">
                  <c:v>41334</c:v>
                </c:pt>
                <c:pt idx="11">
                  <c:v>41334</c:v>
                </c:pt>
                <c:pt idx="12">
                  <c:v>41061</c:v>
                </c:pt>
                <c:pt idx="13">
                  <c:v>40575</c:v>
                </c:pt>
                <c:pt idx="14">
                  <c:v>40575</c:v>
                </c:pt>
                <c:pt idx="15">
                  <c:v>40391</c:v>
                </c:pt>
                <c:pt idx="16">
                  <c:v>40210</c:v>
                </c:pt>
                <c:pt idx="17">
                  <c:v>40057</c:v>
                </c:pt>
                <c:pt idx="18">
                  <c:v>39873</c:v>
                </c:pt>
                <c:pt idx="19">
                  <c:v>39661</c:v>
                </c:pt>
                <c:pt idx="20">
                  <c:v>39600</c:v>
                </c:pt>
                <c:pt idx="21">
                  <c:v>39448</c:v>
                </c:pt>
                <c:pt idx="22">
                  <c:v>39295</c:v>
                </c:pt>
                <c:pt idx="23">
                  <c:v>38930</c:v>
                </c:pt>
                <c:pt idx="24">
                  <c:v>38749</c:v>
                </c:pt>
                <c:pt idx="25">
                  <c:v>38384</c:v>
                </c:pt>
                <c:pt idx="26">
                  <c:v>38200</c:v>
                </c:pt>
                <c:pt idx="27">
                  <c:v>37834</c:v>
                </c:pt>
                <c:pt idx="28">
                  <c:v>37653</c:v>
                </c:pt>
                <c:pt idx="29">
                  <c:v>43157</c:v>
                </c:pt>
                <c:pt idx="30">
                  <c:v>43024</c:v>
                </c:pt>
                <c:pt idx="31">
                  <c:v>42948</c:v>
                </c:pt>
                <c:pt idx="32">
                  <c:v>42767</c:v>
                </c:pt>
                <c:pt idx="33">
                  <c:v>42614</c:v>
                </c:pt>
                <c:pt idx="34">
                  <c:v>42278</c:v>
                </c:pt>
                <c:pt idx="35">
                  <c:v>42036</c:v>
                </c:pt>
                <c:pt idx="36">
                  <c:v>41609</c:v>
                </c:pt>
                <c:pt idx="37">
                  <c:v>41091</c:v>
                </c:pt>
                <c:pt idx="38">
                  <c:v>42826</c:v>
                </c:pt>
                <c:pt idx="39">
                  <c:v>42675</c:v>
                </c:pt>
                <c:pt idx="40">
                  <c:v>42583</c:v>
                </c:pt>
                <c:pt idx="41">
                  <c:v>42370</c:v>
                </c:pt>
                <c:pt idx="42">
                  <c:v>42064</c:v>
                </c:pt>
                <c:pt idx="43">
                  <c:v>42005</c:v>
                </c:pt>
                <c:pt idx="44">
                  <c:v>41640</c:v>
                </c:pt>
                <c:pt idx="45">
                  <c:v>41548</c:v>
                </c:pt>
                <c:pt idx="46">
                  <c:v>41306</c:v>
                </c:pt>
                <c:pt idx="47">
                  <c:v>41214</c:v>
                </c:pt>
                <c:pt idx="48">
                  <c:v>41000</c:v>
                </c:pt>
                <c:pt idx="49">
                  <c:v>40634</c:v>
                </c:pt>
                <c:pt idx="50">
                  <c:v>40452</c:v>
                </c:pt>
                <c:pt idx="51">
                  <c:v>40422</c:v>
                </c:pt>
                <c:pt idx="52">
                  <c:v>39995</c:v>
                </c:pt>
                <c:pt idx="53">
                  <c:v>39904</c:v>
                </c:pt>
                <c:pt idx="54">
                  <c:v>39904</c:v>
                </c:pt>
                <c:pt idx="55">
                  <c:v>39661</c:v>
                </c:pt>
                <c:pt idx="56">
                  <c:v>39448</c:v>
                </c:pt>
                <c:pt idx="57">
                  <c:v>39295</c:v>
                </c:pt>
                <c:pt idx="58">
                  <c:v>39142</c:v>
                </c:pt>
                <c:pt idx="59">
                  <c:v>39022</c:v>
                </c:pt>
                <c:pt idx="60">
                  <c:v>38930</c:v>
                </c:pt>
                <c:pt idx="61">
                  <c:v>38869</c:v>
                </c:pt>
                <c:pt idx="62">
                  <c:v>38657</c:v>
                </c:pt>
                <c:pt idx="63">
                  <c:v>38443</c:v>
                </c:pt>
                <c:pt idx="64">
                  <c:v>38443</c:v>
                </c:pt>
                <c:pt idx="65">
                  <c:v>38231</c:v>
                </c:pt>
                <c:pt idx="66">
                  <c:v>37987</c:v>
                </c:pt>
                <c:pt idx="67">
                  <c:v>37803</c:v>
                </c:pt>
                <c:pt idx="68">
                  <c:v>41334</c:v>
                </c:pt>
                <c:pt idx="69">
                  <c:v>42309</c:v>
                </c:pt>
                <c:pt idx="70">
                  <c:v>41760</c:v>
                </c:pt>
                <c:pt idx="71">
                  <c:v>41306</c:v>
                </c:pt>
                <c:pt idx="72">
                  <c:v>41030</c:v>
                </c:pt>
                <c:pt idx="73">
                  <c:v>40969</c:v>
                </c:pt>
                <c:pt idx="74">
                  <c:v>40756</c:v>
                </c:pt>
                <c:pt idx="75">
                  <c:v>40756</c:v>
                </c:pt>
                <c:pt idx="76">
                  <c:v>40695</c:v>
                </c:pt>
                <c:pt idx="77">
                  <c:v>40391</c:v>
                </c:pt>
                <c:pt idx="78">
                  <c:v>40391</c:v>
                </c:pt>
                <c:pt idx="79">
                  <c:v>40391</c:v>
                </c:pt>
                <c:pt idx="80">
                  <c:v>40391</c:v>
                </c:pt>
                <c:pt idx="81">
                  <c:v>40330</c:v>
                </c:pt>
                <c:pt idx="82">
                  <c:v>40330</c:v>
                </c:pt>
                <c:pt idx="83">
                  <c:v>40179</c:v>
                </c:pt>
                <c:pt idx="84">
                  <c:v>40026</c:v>
                </c:pt>
                <c:pt idx="85">
                  <c:v>39934</c:v>
                </c:pt>
                <c:pt idx="86">
                  <c:v>39934</c:v>
                </c:pt>
                <c:pt idx="87">
                  <c:v>39934</c:v>
                </c:pt>
                <c:pt idx="88">
                  <c:v>39934</c:v>
                </c:pt>
                <c:pt idx="89">
                  <c:v>39448</c:v>
                </c:pt>
                <c:pt idx="90">
                  <c:v>39448</c:v>
                </c:pt>
                <c:pt idx="91">
                  <c:v>39448</c:v>
                </c:pt>
                <c:pt idx="92">
                  <c:v>39326</c:v>
                </c:pt>
                <c:pt idx="93">
                  <c:v>38869</c:v>
                </c:pt>
                <c:pt idx="94">
                  <c:v>43705</c:v>
                </c:pt>
                <c:pt idx="95">
                  <c:v>43480</c:v>
                </c:pt>
                <c:pt idx="96">
                  <c:v>42644</c:v>
                </c:pt>
                <c:pt idx="97">
                  <c:v>42401</c:v>
                </c:pt>
                <c:pt idx="98">
                  <c:v>41883</c:v>
                </c:pt>
                <c:pt idx="99">
                  <c:v>41852</c:v>
                </c:pt>
                <c:pt idx="100">
                  <c:v>41699</c:v>
                </c:pt>
                <c:pt idx="101">
                  <c:v>41671</c:v>
                </c:pt>
                <c:pt idx="102">
                  <c:v>41640</c:v>
                </c:pt>
                <c:pt idx="103">
                  <c:v>41487</c:v>
                </c:pt>
                <c:pt idx="104">
                  <c:v>41487</c:v>
                </c:pt>
                <c:pt idx="105">
                  <c:v>41306</c:v>
                </c:pt>
                <c:pt idx="106">
                  <c:v>41153</c:v>
                </c:pt>
                <c:pt idx="107">
                  <c:v>41122</c:v>
                </c:pt>
                <c:pt idx="108">
                  <c:v>41030</c:v>
                </c:pt>
                <c:pt idx="109">
                  <c:v>40756</c:v>
                </c:pt>
                <c:pt idx="110">
                  <c:v>40756</c:v>
                </c:pt>
                <c:pt idx="111">
                  <c:v>40695</c:v>
                </c:pt>
                <c:pt idx="112">
                  <c:v>40299</c:v>
                </c:pt>
                <c:pt idx="113">
                  <c:v>40299</c:v>
                </c:pt>
                <c:pt idx="114">
                  <c:v>42736</c:v>
                </c:pt>
                <c:pt idx="115">
                  <c:v>42522</c:v>
                </c:pt>
                <c:pt idx="116">
                  <c:v>42095</c:v>
                </c:pt>
                <c:pt idx="117">
                  <c:v>42036</c:v>
                </c:pt>
                <c:pt idx="118">
                  <c:v>41852</c:v>
                </c:pt>
                <c:pt idx="119">
                  <c:v>41548</c:v>
                </c:pt>
                <c:pt idx="120">
                  <c:v>41426</c:v>
                </c:pt>
                <c:pt idx="121">
                  <c:v>41426</c:v>
                </c:pt>
                <c:pt idx="122">
                  <c:v>41153</c:v>
                </c:pt>
                <c:pt idx="123">
                  <c:v>41153</c:v>
                </c:pt>
                <c:pt idx="124">
                  <c:v>41030</c:v>
                </c:pt>
                <c:pt idx="125">
                  <c:v>40422</c:v>
                </c:pt>
                <c:pt idx="126">
                  <c:v>40452</c:v>
                </c:pt>
                <c:pt idx="127">
                  <c:v>40057</c:v>
                </c:pt>
                <c:pt idx="128">
                  <c:v>39934</c:v>
                </c:pt>
                <c:pt idx="129">
                  <c:v>39692</c:v>
                </c:pt>
                <c:pt idx="130">
                  <c:v>39448</c:v>
                </c:pt>
                <c:pt idx="131">
                  <c:v>39448</c:v>
                </c:pt>
                <c:pt idx="132">
                  <c:v>38961</c:v>
                </c:pt>
                <c:pt idx="133">
                  <c:v>40940</c:v>
                </c:pt>
                <c:pt idx="134">
                  <c:v>42156</c:v>
                </c:pt>
                <c:pt idx="135">
                  <c:v>41365</c:v>
                </c:pt>
                <c:pt idx="136">
                  <c:v>38961</c:v>
                </c:pt>
                <c:pt idx="137">
                  <c:v>38018</c:v>
                </c:pt>
                <c:pt idx="138">
                  <c:v>42736</c:v>
                </c:pt>
                <c:pt idx="139">
                  <c:v>42705</c:v>
                </c:pt>
                <c:pt idx="140">
                  <c:v>42583</c:v>
                </c:pt>
                <c:pt idx="141">
                  <c:v>42552</c:v>
                </c:pt>
                <c:pt idx="142">
                  <c:v>42370</c:v>
                </c:pt>
                <c:pt idx="143">
                  <c:v>42370</c:v>
                </c:pt>
                <c:pt idx="144">
                  <c:v>42125</c:v>
                </c:pt>
                <c:pt idx="145">
                  <c:v>42005</c:v>
                </c:pt>
                <c:pt idx="146">
                  <c:v>41640</c:v>
                </c:pt>
                <c:pt idx="147">
                  <c:v>41548</c:v>
                </c:pt>
                <c:pt idx="148">
                  <c:v>41518</c:v>
                </c:pt>
                <c:pt idx="149">
                  <c:v>41426</c:v>
                </c:pt>
                <c:pt idx="150">
                  <c:v>41153</c:v>
                </c:pt>
                <c:pt idx="151">
                  <c:v>40909</c:v>
                </c:pt>
                <c:pt idx="152">
                  <c:v>42736</c:v>
                </c:pt>
                <c:pt idx="153">
                  <c:v>42370</c:v>
                </c:pt>
                <c:pt idx="154">
                  <c:v>41883</c:v>
                </c:pt>
                <c:pt idx="155">
                  <c:v>41275</c:v>
                </c:pt>
                <c:pt idx="156">
                  <c:v>40422</c:v>
                </c:pt>
                <c:pt idx="157">
                  <c:v>39448</c:v>
                </c:pt>
                <c:pt idx="158">
                  <c:v>42036</c:v>
                </c:pt>
                <c:pt idx="159">
                  <c:v>41883</c:v>
                </c:pt>
                <c:pt idx="160">
                  <c:v>41760</c:v>
                </c:pt>
                <c:pt idx="161">
                  <c:v>41640</c:v>
                </c:pt>
                <c:pt idx="162">
                  <c:v>41426</c:v>
                </c:pt>
                <c:pt idx="163">
                  <c:v>41395</c:v>
                </c:pt>
                <c:pt idx="164">
                  <c:v>41365</c:v>
                </c:pt>
                <c:pt idx="165">
                  <c:v>41275</c:v>
                </c:pt>
                <c:pt idx="166">
                  <c:v>41000</c:v>
                </c:pt>
                <c:pt idx="167">
                  <c:v>41000</c:v>
                </c:pt>
                <c:pt idx="168">
                  <c:v>41000</c:v>
                </c:pt>
                <c:pt idx="169">
                  <c:v>40787</c:v>
                </c:pt>
                <c:pt idx="170">
                  <c:v>40513</c:v>
                </c:pt>
                <c:pt idx="171">
                  <c:v>40422</c:v>
                </c:pt>
                <c:pt idx="172">
                  <c:v>40179</c:v>
                </c:pt>
                <c:pt idx="173">
                  <c:v>42370</c:v>
                </c:pt>
                <c:pt idx="174">
                  <c:v>41883</c:v>
                </c:pt>
                <c:pt idx="175">
                  <c:v>41883</c:v>
                </c:pt>
                <c:pt idx="176">
                  <c:v>41426</c:v>
                </c:pt>
                <c:pt idx="177">
                  <c:v>41030</c:v>
                </c:pt>
                <c:pt idx="178">
                  <c:v>41730</c:v>
                </c:pt>
              </c:numCache>
            </c:numRef>
          </c:xVal>
          <c:yVal>
            <c:numRef>
              <c:f>Data!$Y$83:$Y$261</c:f>
              <c:numCache>
                <c:formatCode>#,##0_ </c:formatCode>
                <c:ptCount val="179"/>
                <c:pt idx="0">
                  <c:v>2113.8155140702606</c:v>
                </c:pt>
                <c:pt idx="1">
                  <c:v>1354.8087377345207</c:v>
                </c:pt>
                <c:pt idx="2">
                  <c:v>2190.9452047376781</c:v>
                </c:pt>
                <c:pt idx="3">
                  <c:v>1835.001709264212</c:v>
                </c:pt>
                <c:pt idx="4">
                  <c:v>2065.3511111111111</c:v>
                </c:pt>
                <c:pt idx="5">
                  <c:v>1903.7838268696332</c:v>
                </c:pt>
                <c:pt idx="6">
                  <c:v>1819.427427472903</c:v>
                </c:pt>
                <c:pt idx="7">
                  <c:v>2128.435709693877</c:v>
                </c:pt>
                <c:pt idx="8">
                  <c:v>1427.6724923967902</c:v>
                </c:pt>
                <c:pt idx="9">
                  <c:v>1899.3542860800005</c:v>
                </c:pt>
                <c:pt idx="10">
                  <c:v>1349.154534183273</c:v>
                </c:pt>
                <c:pt idx="11">
                  <c:v>1268.2685310221395</c:v>
                </c:pt>
                <c:pt idx="12">
                  <c:v>1502.5375068873293</c:v>
                </c:pt>
                <c:pt idx="13">
                  <c:v>1518.4519338333766</c:v>
                </c:pt>
                <c:pt idx="14">
                  <c:v>1236.9505114195274</c:v>
                </c:pt>
                <c:pt idx="15">
                  <c:v>1571.0598213517267</c:v>
                </c:pt>
                <c:pt idx="16">
                  <c:v>1488.7107826177883</c:v>
                </c:pt>
                <c:pt idx="17">
                  <c:v>1415.7108488004985</c:v>
                </c:pt>
                <c:pt idx="18">
                  <c:v>1440.786705946228</c:v>
                </c:pt>
                <c:pt idx="19">
                  <c:v>1577.3160019304626</c:v>
                </c:pt>
                <c:pt idx="20">
                  <c:v>1375.4184390065745</c:v>
                </c:pt>
                <c:pt idx="21">
                  <c:v>1293.3548798961124</c:v>
                </c:pt>
                <c:pt idx="22">
                  <c:v>1458.0047516033057</c:v>
                </c:pt>
                <c:pt idx="23">
                  <c:v>1256.4495100073048</c:v>
                </c:pt>
                <c:pt idx="24">
                  <c:v>1192.3794451279009</c:v>
                </c:pt>
                <c:pt idx="25">
                  <c:v>1226.3677016800586</c:v>
                </c:pt>
                <c:pt idx="26">
                  <c:v>1425.230734127407</c:v>
                </c:pt>
                <c:pt idx="27">
                  <c:v>1082.7988911874868</c:v>
                </c:pt>
                <c:pt idx="28">
                  <c:v>1185.4874042655592</c:v>
                </c:pt>
                <c:pt idx="31">
                  <c:v>2354.3358418307225</c:v>
                </c:pt>
                <c:pt idx="32">
                  <c:v>2206.5193347945865</c:v>
                </c:pt>
                <c:pt idx="33">
                  <c:v>2082.076856562569</c:v>
                </c:pt>
                <c:pt idx="34">
                  <c:v>1308.2479243580201</c:v>
                </c:pt>
                <c:pt idx="35">
                  <c:v>2487.054328926783</c:v>
                </c:pt>
                <c:pt idx="36">
                  <c:v>1472.0925322447661</c:v>
                </c:pt>
                <c:pt idx="37">
                  <c:v>1552.7678481369021</c:v>
                </c:pt>
                <c:pt idx="38">
                  <c:v>2738.225152</c:v>
                </c:pt>
                <c:pt idx="39">
                  <c:v>1910.2332038895427</c:v>
                </c:pt>
                <c:pt idx="40">
                  <c:v>1921.318912</c:v>
                </c:pt>
                <c:pt idx="41">
                  <c:v>2390.949309479402</c:v>
                </c:pt>
                <c:pt idx="42">
                  <c:v>2160.1976319999999</c:v>
                </c:pt>
                <c:pt idx="43">
                  <c:v>2384.920576</c:v>
                </c:pt>
                <c:pt idx="44">
                  <c:v>2420.6395357907254</c:v>
                </c:pt>
                <c:pt idx="45">
                  <c:v>2235.6951039999999</c:v>
                </c:pt>
                <c:pt idx="46">
                  <c:v>1730.853696434586</c:v>
                </c:pt>
                <c:pt idx="47">
                  <c:v>1574.2669160011492</c:v>
                </c:pt>
                <c:pt idx="48">
                  <c:v>1783.0051843043998</c:v>
                </c:pt>
                <c:pt idx="49">
                  <c:v>1871.0182352197639</c:v>
                </c:pt>
                <c:pt idx="50">
                  <c:v>1376.7973281460238</c:v>
                </c:pt>
                <c:pt idx="51">
                  <c:v>1845.5804590365547</c:v>
                </c:pt>
                <c:pt idx="52">
                  <c:v>1287.7679269175519</c:v>
                </c:pt>
                <c:pt idx="53">
                  <c:v>1437.9334230465383</c:v>
                </c:pt>
                <c:pt idx="54">
                  <c:v>1186.2208643349613</c:v>
                </c:pt>
                <c:pt idx="55">
                  <c:v>1519.5140403260557</c:v>
                </c:pt>
                <c:pt idx="56">
                  <c:v>861.71083377777779</c:v>
                </c:pt>
                <c:pt idx="57">
                  <c:v>1118.5547656420565</c:v>
                </c:pt>
                <c:pt idx="58">
                  <c:v>1100.8603306666666</c:v>
                </c:pt>
                <c:pt idx="59">
                  <c:v>967.92924444444429</c:v>
                </c:pt>
                <c:pt idx="60">
                  <c:v>853.43240089054871</c:v>
                </c:pt>
                <c:pt idx="61">
                  <c:v>861.08995555555555</c:v>
                </c:pt>
                <c:pt idx="62">
                  <c:v>950.16809955555561</c:v>
                </c:pt>
                <c:pt idx="63">
                  <c:v>945.85208888888872</c:v>
                </c:pt>
                <c:pt idx="64">
                  <c:v>915.01466666666647</c:v>
                </c:pt>
                <c:pt idx="65">
                  <c:v>888.79680000000008</c:v>
                </c:pt>
                <c:pt idx="66">
                  <c:v>926.71106666666651</c:v>
                </c:pt>
                <c:pt idx="67">
                  <c:v>604.62521599999991</c:v>
                </c:pt>
                <c:pt idx="68">
                  <c:v>1848.1545597242166</c:v>
                </c:pt>
                <c:pt idx="69">
                  <c:v>1107.4766862833862</c:v>
                </c:pt>
                <c:pt idx="70">
                  <c:v>1824.515348512449</c:v>
                </c:pt>
                <c:pt idx="71">
                  <c:v>1095.6757130140338</c:v>
                </c:pt>
                <c:pt idx="72">
                  <c:v>1293.4361557120869</c:v>
                </c:pt>
                <c:pt idx="73">
                  <c:v>1284.2893593843366</c:v>
                </c:pt>
                <c:pt idx="74">
                  <c:v>1349.539056586691</c:v>
                </c:pt>
                <c:pt idx="75">
                  <c:v>1257.0402152648255</c:v>
                </c:pt>
                <c:pt idx="76">
                  <c:v>1271.4632972168401</c:v>
                </c:pt>
                <c:pt idx="77">
                  <c:v>1910.0347889397917</c:v>
                </c:pt>
                <c:pt idx="78">
                  <c:v>1332.9421039374681</c:v>
                </c:pt>
                <c:pt idx="79">
                  <c:v>1300.6481464554097</c:v>
                </c:pt>
                <c:pt idx="80">
                  <c:v>997.36710339688807</c:v>
                </c:pt>
                <c:pt idx="81">
                  <c:v>1123.0413761883203</c:v>
                </c:pt>
                <c:pt idx="82">
                  <c:v>1117.0015081873023</c:v>
                </c:pt>
                <c:pt idx="83">
                  <c:v>1301.6335802469137</c:v>
                </c:pt>
                <c:pt idx="84">
                  <c:v>1320.1711051154371</c:v>
                </c:pt>
                <c:pt idx="85">
                  <c:v>1284.5212821729285</c:v>
                </c:pt>
                <c:pt idx="86">
                  <c:v>966.28078425739704</c:v>
                </c:pt>
                <c:pt idx="87">
                  <c:v>955.68518529158268</c:v>
                </c:pt>
                <c:pt idx="88">
                  <c:v>1055.9104424016084</c:v>
                </c:pt>
                <c:pt idx="89">
                  <c:v>1008.306521114622</c:v>
                </c:pt>
                <c:pt idx="90">
                  <c:v>1030.3900444444446</c:v>
                </c:pt>
                <c:pt idx="91">
                  <c:v>974.24967777777795</c:v>
                </c:pt>
                <c:pt idx="92">
                  <c:v>1417.0396373333333</c:v>
                </c:pt>
                <c:pt idx="93">
                  <c:v>976.75874444444457</c:v>
                </c:pt>
                <c:pt idx="94">
                  <c:v>2410.624489053871</c:v>
                </c:pt>
                <c:pt idx="95">
                  <c:v>2296.8418026328654</c:v>
                </c:pt>
                <c:pt idx="96">
                  <c:v>2289.3508154640108</c:v>
                </c:pt>
                <c:pt idx="97">
                  <c:v>2275.7487598153007</c:v>
                </c:pt>
                <c:pt idx="98">
                  <c:v>0</c:v>
                </c:pt>
                <c:pt idx="99">
                  <c:v>2342.2476985423268</c:v>
                </c:pt>
                <c:pt idx="100">
                  <c:v>0</c:v>
                </c:pt>
                <c:pt idx="101">
                  <c:v>2205.7014587451336</c:v>
                </c:pt>
                <c:pt idx="102">
                  <c:v>1797.242238406659</c:v>
                </c:pt>
                <c:pt idx="103">
                  <c:v>1655.9128311490977</c:v>
                </c:pt>
                <c:pt idx="104">
                  <c:v>1984.2166454178366</c:v>
                </c:pt>
                <c:pt idx="105">
                  <c:v>1762.7811422797645</c:v>
                </c:pt>
                <c:pt idx="106">
                  <c:v>1684.9881445866906</c:v>
                </c:pt>
                <c:pt idx="107">
                  <c:v>1427.5158768818469</c:v>
                </c:pt>
                <c:pt idx="108">
                  <c:v>1907.502809177003</c:v>
                </c:pt>
                <c:pt idx="109">
                  <c:v>1657.939449626075</c:v>
                </c:pt>
                <c:pt idx="110">
                  <c:v>1842.8549937614141</c:v>
                </c:pt>
                <c:pt idx="111">
                  <c:v>1786.6595576930738</c:v>
                </c:pt>
                <c:pt idx="112">
                  <c:v>1407.8994177514799</c:v>
                </c:pt>
                <c:pt idx="113">
                  <c:v>1188.2180923076928</c:v>
                </c:pt>
                <c:pt idx="114">
                  <c:v>0</c:v>
                </c:pt>
                <c:pt idx="115">
                  <c:v>0</c:v>
                </c:pt>
                <c:pt idx="116">
                  <c:v>1634.650973291082</c:v>
                </c:pt>
                <c:pt idx="117">
                  <c:v>0</c:v>
                </c:pt>
                <c:pt idx="118">
                  <c:v>1754.1730079637846</c:v>
                </c:pt>
                <c:pt idx="119">
                  <c:v>1994.2109349026712</c:v>
                </c:pt>
                <c:pt idx="120">
                  <c:v>1831.6556851501716</c:v>
                </c:pt>
                <c:pt idx="121">
                  <c:v>1775.1362223005569</c:v>
                </c:pt>
                <c:pt idx="122">
                  <c:v>1793.6853841514005</c:v>
                </c:pt>
                <c:pt idx="123">
                  <c:v>1905.795490722641</c:v>
                </c:pt>
                <c:pt idx="124">
                  <c:v>1855.6428401431392</c:v>
                </c:pt>
                <c:pt idx="125">
                  <c:v>1827.8417610852964</c:v>
                </c:pt>
                <c:pt idx="126">
                  <c:v>1241.9836617064061</c:v>
                </c:pt>
                <c:pt idx="127">
                  <c:v>1306.0844057347026</c:v>
                </c:pt>
                <c:pt idx="128">
                  <c:v>1092.4010755497115</c:v>
                </c:pt>
                <c:pt idx="129">
                  <c:v>1026.2566151111109</c:v>
                </c:pt>
                <c:pt idx="130">
                  <c:v>1359.7702629867672</c:v>
                </c:pt>
                <c:pt idx="131">
                  <c:v>942.08797222222211</c:v>
                </c:pt>
                <c:pt idx="132">
                  <c:v>946.98126400000001</c:v>
                </c:pt>
                <c:pt idx="133">
                  <c:v>1875.6393653723583</c:v>
                </c:pt>
                <c:pt idx="134">
                  <c:v>1660.3090099663516</c:v>
                </c:pt>
                <c:pt idx="135">
                  <c:v>1420.703699535331</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1594.3907720482621</c:v>
                </c:pt>
                <c:pt idx="157">
                  <c:v>1517.973903727788</c:v>
                </c:pt>
                <c:pt idx="158">
                  <c:v>2496.8082767152559</c:v>
                </c:pt>
                <c:pt idx="159">
                  <c:v>2332.7536993463104</c:v>
                </c:pt>
                <c:pt idx="160">
                  <c:v>0</c:v>
                </c:pt>
                <c:pt idx="161">
                  <c:v>1533.3665759999997</c:v>
                </c:pt>
                <c:pt idx="162">
                  <c:v>1495.5489919999998</c:v>
                </c:pt>
                <c:pt idx="163">
                  <c:v>1293.8181239366229</c:v>
                </c:pt>
                <c:pt idx="164">
                  <c:v>937.38972421910375</c:v>
                </c:pt>
                <c:pt idx="165">
                  <c:v>1575.0828799999997</c:v>
                </c:pt>
                <c:pt idx="166">
                  <c:v>1195.6591992756905</c:v>
                </c:pt>
                <c:pt idx="167">
                  <c:v>914.51980715255775</c:v>
                </c:pt>
                <c:pt idx="168">
                  <c:v>951.28887478497063</c:v>
                </c:pt>
                <c:pt idx="169">
                  <c:v>1063.3184125740152</c:v>
                </c:pt>
                <c:pt idx="170">
                  <c:v>920.96352282854855</c:v>
                </c:pt>
                <c:pt idx="171">
                  <c:v>1030.205483760684</c:v>
                </c:pt>
                <c:pt idx="172">
                  <c:v>1046.6597360216233</c:v>
                </c:pt>
                <c:pt idx="173">
                  <c:v>0</c:v>
                </c:pt>
                <c:pt idx="174">
                  <c:v>0</c:v>
                </c:pt>
                <c:pt idx="175">
                  <c:v>0</c:v>
                </c:pt>
                <c:pt idx="176">
                  <c:v>1858.6017121516802</c:v>
                </c:pt>
                <c:pt idx="177">
                  <c:v>0</c:v>
                </c:pt>
                <c:pt idx="178">
                  <c:v>1537.6143940247052</c:v>
                </c:pt>
              </c:numCache>
            </c:numRef>
          </c:yVal>
          <c:smooth val="0"/>
          <c:extLst>
            <c:ext xmlns:c16="http://schemas.microsoft.com/office/drawing/2014/chart" uri="{C3380CC4-5D6E-409C-BE32-E72D297353CC}">
              <c16:uniqueId val="{00000002-CBA3-4BB8-A93D-3AE56E2373B5}"/>
            </c:ext>
          </c:extLst>
        </c:ser>
        <c:ser>
          <c:idx val="4"/>
          <c:order val="3"/>
          <c:tx>
            <c:v>1.5" &amp; FourThirds</c:v>
          </c:tx>
          <c:spPr>
            <a:ln w="25400" cap="rnd">
              <a:noFill/>
              <a:round/>
            </a:ln>
            <a:effectLst/>
          </c:spPr>
          <c:marker>
            <c:symbol val="diamond"/>
            <c:size val="4"/>
            <c:spPr>
              <a:solidFill>
                <a:schemeClr val="accent5"/>
              </a:solidFill>
              <a:ln w="9525">
                <a:solidFill>
                  <a:schemeClr val="accent5"/>
                </a:solidFill>
              </a:ln>
              <a:effectLst/>
            </c:spPr>
          </c:marker>
          <c:xVal>
            <c:numRef>
              <c:f>Data!$F$262:$F$328</c:f>
              <c:numCache>
                <c:formatCode>yyyy"年"m"月"</c:formatCode>
                <c:ptCount val="67"/>
                <c:pt idx="0">
                  <c:v>41671</c:v>
                </c:pt>
                <c:pt idx="1">
                  <c:v>40909</c:v>
                </c:pt>
                <c:pt idx="2">
                  <c:v>39295</c:v>
                </c:pt>
                <c:pt idx="3">
                  <c:v>43132</c:v>
                </c:pt>
                <c:pt idx="4">
                  <c:v>43101</c:v>
                </c:pt>
                <c:pt idx="5">
                  <c:v>43040</c:v>
                </c:pt>
                <c:pt idx="6">
                  <c:v>42736</c:v>
                </c:pt>
                <c:pt idx="7">
                  <c:v>42736</c:v>
                </c:pt>
                <c:pt idx="8">
                  <c:v>42614</c:v>
                </c:pt>
                <c:pt idx="9">
                  <c:v>42461</c:v>
                </c:pt>
                <c:pt idx="10">
                  <c:v>42401</c:v>
                </c:pt>
                <c:pt idx="11">
                  <c:v>42248</c:v>
                </c:pt>
                <c:pt idx="12">
                  <c:v>42186</c:v>
                </c:pt>
                <c:pt idx="13">
                  <c:v>42125</c:v>
                </c:pt>
                <c:pt idx="14">
                  <c:v>42005</c:v>
                </c:pt>
                <c:pt idx="15">
                  <c:v>41883</c:v>
                </c:pt>
                <c:pt idx="16">
                  <c:v>41671</c:v>
                </c:pt>
                <c:pt idx="17">
                  <c:v>41548</c:v>
                </c:pt>
                <c:pt idx="18">
                  <c:v>41487</c:v>
                </c:pt>
                <c:pt idx="19">
                  <c:v>41365</c:v>
                </c:pt>
                <c:pt idx="20">
                  <c:v>41365</c:v>
                </c:pt>
                <c:pt idx="21">
                  <c:v>41153</c:v>
                </c:pt>
                <c:pt idx="22">
                  <c:v>41091</c:v>
                </c:pt>
                <c:pt idx="23">
                  <c:v>41000</c:v>
                </c:pt>
                <c:pt idx="24">
                  <c:v>40848</c:v>
                </c:pt>
                <c:pt idx="25">
                  <c:v>40695</c:v>
                </c:pt>
                <c:pt idx="26">
                  <c:v>40664</c:v>
                </c:pt>
                <c:pt idx="27">
                  <c:v>40483</c:v>
                </c:pt>
                <c:pt idx="28">
                  <c:v>40422</c:v>
                </c:pt>
                <c:pt idx="29">
                  <c:v>40238</c:v>
                </c:pt>
                <c:pt idx="30">
                  <c:v>40057</c:v>
                </c:pt>
                <c:pt idx="31">
                  <c:v>39873</c:v>
                </c:pt>
                <c:pt idx="32">
                  <c:v>39692</c:v>
                </c:pt>
                <c:pt idx="33">
                  <c:v>42736</c:v>
                </c:pt>
                <c:pt idx="34">
                  <c:v>41883</c:v>
                </c:pt>
                <c:pt idx="35">
                  <c:v>40422</c:v>
                </c:pt>
                <c:pt idx="36">
                  <c:v>40026</c:v>
                </c:pt>
                <c:pt idx="37">
                  <c:v>40026</c:v>
                </c:pt>
                <c:pt idx="38">
                  <c:v>39845</c:v>
                </c:pt>
                <c:pt idx="39">
                  <c:v>39753</c:v>
                </c:pt>
                <c:pt idx="40">
                  <c:v>39569</c:v>
                </c:pt>
                <c:pt idx="41">
                  <c:v>39508</c:v>
                </c:pt>
                <c:pt idx="42">
                  <c:v>39356</c:v>
                </c:pt>
                <c:pt idx="43">
                  <c:v>39142</c:v>
                </c:pt>
                <c:pt idx="44">
                  <c:v>39142</c:v>
                </c:pt>
                <c:pt idx="45">
                  <c:v>42614</c:v>
                </c:pt>
                <c:pt idx="46">
                  <c:v>42614</c:v>
                </c:pt>
                <c:pt idx="47">
                  <c:v>42370</c:v>
                </c:pt>
                <c:pt idx="48">
                  <c:v>42217</c:v>
                </c:pt>
                <c:pt idx="49">
                  <c:v>42036</c:v>
                </c:pt>
                <c:pt idx="50">
                  <c:v>42036</c:v>
                </c:pt>
                <c:pt idx="51">
                  <c:v>41852</c:v>
                </c:pt>
                <c:pt idx="52">
                  <c:v>41640</c:v>
                </c:pt>
                <c:pt idx="53">
                  <c:v>41518</c:v>
                </c:pt>
                <c:pt idx="54">
                  <c:v>41395</c:v>
                </c:pt>
                <c:pt idx="55">
                  <c:v>41395</c:v>
                </c:pt>
                <c:pt idx="56">
                  <c:v>41153</c:v>
                </c:pt>
                <c:pt idx="57">
                  <c:v>41153</c:v>
                </c:pt>
                <c:pt idx="58">
                  <c:v>40940</c:v>
                </c:pt>
                <c:pt idx="59">
                  <c:v>40695</c:v>
                </c:pt>
                <c:pt idx="60">
                  <c:v>40695</c:v>
                </c:pt>
                <c:pt idx="61">
                  <c:v>40695</c:v>
                </c:pt>
                <c:pt idx="62">
                  <c:v>40544</c:v>
                </c:pt>
                <c:pt idx="63">
                  <c:v>40210</c:v>
                </c:pt>
                <c:pt idx="64">
                  <c:v>40118</c:v>
                </c:pt>
                <c:pt idx="65">
                  <c:v>39814</c:v>
                </c:pt>
                <c:pt idx="66">
                  <c:v>41883</c:v>
                </c:pt>
              </c:numCache>
            </c:numRef>
          </c:xVal>
          <c:yVal>
            <c:numRef>
              <c:f>Data!$Y$262:$Y$328</c:f>
              <c:numCache>
                <c:formatCode>#,##0_ </c:formatCode>
                <c:ptCount val="67"/>
                <c:pt idx="0">
                  <c:v>1400.3208932555165</c:v>
                </c:pt>
                <c:pt idx="1">
                  <c:v>1431.9007988103754</c:v>
                </c:pt>
                <c:pt idx="2">
                  <c:v>1104.9759716955018</c:v>
                </c:pt>
                <c:pt idx="6">
                  <c:v>2216.7855823047871</c:v>
                </c:pt>
                <c:pt idx="7">
                  <c:v>1407.2295280163053</c:v>
                </c:pt>
                <c:pt idx="8">
                  <c:v>1740.537535206656</c:v>
                </c:pt>
                <c:pt idx="9">
                  <c:v>1935.1862965284506</c:v>
                </c:pt>
                <c:pt idx="10">
                  <c:v>0</c:v>
                </c:pt>
                <c:pt idx="11">
                  <c:v>0</c:v>
                </c:pt>
                <c:pt idx="12">
                  <c:v>2159.0259614420797</c:v>
                </c:pt>
                <c:pt idx="13">
                  <c:v>0</c:v>
                </c:pt>
                <c:pt idx="14">
                  <c:v>0</c:v>
                </c:pt>
                <c:pt idx="15">
                  <c:v>1605.8095859400582</c:v>
                </c:pt>
                <c:pt idx="16">
                  <c:v>2166.8566121687995</c:v>
                </c:pt>
                <c:pt idx="17">
                  <c:v>1721.7366365464934</c:v>
                </c:pt>
                <c:pt idx="18">
                  <c:v>1819.3594160045443</c:v>
                </c:pt>
                <c:pt idx="19">
                  <c:v>1794.7239395636341</c:v>
                </c:pt>
                <c:pt idx="20">
                  <c:v>1485.6257280898126</c:v>
                </c:pt>
                <c:pt idx="21">
                  <c:v>2135.7086288215446</c:v>
                </c:pt>
                <c:pt idx="22">
                  <c:v>1742.4296188980588</c:v>
                </c:pt>
                <c:pt idx="23">
                  <c:v>1527.6280566941759</c:v>
                </c:pt>
                <c:pt idx="24">
                  <c:v>1660.0129315112433</c:v>
                </c:pt>
                <c:pt idx="25">
                  <c:v>1292.3513495004843</c:v>
                </c:pt>
                <c:pt idx="26">
                  <c:v>1869.9444754184906</c:v>
                </c:pt>
                <c:pt idx="27">
                  <c:v>1477.0816399879711</c:v>
                </c:pt>
                <c:pt idx="28">
                  <c:v>1916.156615991179</c:v>
                </c:pt>
                <c:pt idx="29">
                  <c:v>1538.146947776404</c:v>
                </c:pt>
                <c:pt idx="30">
                  <c:v>1446.8883111764508</c:v>
                </c:pt>
                <c:pt idx="31">
                  <c:v>1745.8892398142268</c:v>
                </c:pt>
                <c:pt idx="32">
                  <c:v>1243.2569733435796</c:v>
                </c:pt>
                <c:pt idx="34">
                  <c:v>1620.1146938420929</c:v>
                </c:pt>
                <c:pt idx="35">
                  <c:v>1530.0121404123092</c:v>
                </c:pt>
                <c:pt idx="36">
                  <c:v>1574.9696305790371</c:v>
                </c:pt>
                <c:pt idx="37">
                  <c:v>1863.3254029202446</c:v>
                </c:pt>
                <c:pt idx="38">
                  <c:v>1704.1404991813956</c:v>
                </c:pt>
                <c:pt idx="39">
                  <c:v>1644.2110996023921</c:v>
                </c:pt>
                <c:pt idx="40">
                  <c:v>1624.2163598615914</c:v>
                </c:pt>
                <c:pt idx="41">
                  <c:v>1457.5593777777776</c:v>
                </c:pt>
                <c:pt idx="42">
                  <c:v>1574.6088083044979</c:v>
                </c:pt>
                <c:pt idx="43">
                  <c:v>1286.0742666666665</c:v>
                </c:pt>
                <c:pt idx="44">
                  <c:v>1302.3899111111109</c:v>
                </c:pt>
                <c:pt idx="45">
                  <c:v>3304.2350323688734</c:v>
                </c:pt>
                <c:pt idx="46">
                  <c:v>0</c:v>
                </c:pt>
                <c:pt idx="47">
                  <c:v>2410.1790592152206</c:v>
                </c:pt>
                <c:pt idx="48">
                  <c:v>2348.5528443984094</c:v>
                </c:pt>
                <c:pt idx="49">
                  <c:v>0</c:v>
                </c:pt>
                <c:pt idx="50">
                  <c:v>2420.9200387583951</c:v>
                </c:pt>
                <c:pt idx="51">
                  <c:v>2446.529105549801</c:v>
                </c:pt>
                <c:pt idx="52">
                  <c:v>2442.4287774399413</c:v>
                </c:pt>
                <c:pt idx="53">
                  <c:v>1817.0208373149787</c:v>
                </c:pt>
                <c:pt idx="54">
                  <c:v>2454.8736329312705</c:v>
                </c:pt>
                <c:pt idx="55">
                  <c:v>0</c:v>
                </c:pt>
                <c:pt idx="56">
                  <c:v>2394.0161315112432</c:v>
                </c:pt>
                <c:pt idx="57">
                  <c:v>2446.0974920645526</c:v>
                </c:pt>
                <c:pt idx="58">
                  <c:v>2437.8249002639582</c:v>
                </c:pt>
                <c:pt idx="59">
                  <c:v>1685.2192642587456</c:v>
                </c:pt>
                <c:pt idx="60">
                  <c:v>1659.5786133850113</c:v>
                </c:pt>
                <c:pt idx="61">
                  <c:v>1703.4068842928264</c:v>
                </c:pt>
                <c:pt idx="62">
                  <c:v>1516.1100736275853</c:v>
                </c:pt>
                <c:pt idx="63">
                  <c:v>1535.0011885729559</c:v>
                </c:pt>
                <c:pt idx="64">
                  <c:v>1629.6078719636471</c:v>
                </c:pt>
                <c:pt idx="65">
                  <c:v>1631.0120284673726</c:v>
                </c:pt>
                <c:pt idx="66">
                  <c:v>0</c:v>
                </c:pt>
              </c:numCache>
            </c:numRef>
          </c:yVal>
          <c:smooth val="0"/>
          <c:extLst>
            <c:ext xmlns:c16="http://schemas.microsoft.com/office/drawing/2014/chart" uri="{C3380CC4-5D6E-409C-BE32-E72D297353CC}">
              <c16:uniqueId val="{00000003-CBA3-4BB8-A93D-3AE56E2373B5}"/>
            </c:ext>
          </c:extLst>
        </c:ser>
        <c:ser>
          <c:idx val="5"/>
          <c:order val="4"/>
          <c:tx>
            <c:strRef>
              <c:f>Data!$A$329</c:f>
              <c:strCache>
                <c:ptCount val="1"/>
                <c:pt idx="0">
                  <c:v>1"</c:v>
                </c:pt>
              </c:strCache>
            </c:strRef>
          </c:tx>
          <c:spPr>
            <a:ln w="25400" cap="rnd">
              <a:noFill/>
              <a:round/>
            </a:ln>
            <a:effectLst/>
          </c:spPr>
          <c:marker>
            <c:symbol val="diamond"/>
            <c:size val="4"/>
            <c:spPr>
              <a:solidFill>
                <a:schemeClr val="accent6"/>
              </a:solidFill>
              <a:ln w="9525">
                <a:solidFill>
                  <a:schemeClr val="accent6"/>
                </a:solidFill>
              </a:ln>
              <a:effectLst/>
            </c:spPr>
          </c:marker>
          <c:xVal>
            <c:numRef>
              <c:f>Data!$F$329:$F$366</c:f>
              <c:numCache>
                <c:formatCode>yyyy"年"m"月"</c:formatCode>
                <c:ptCount val="38"/>
                <c:pt idx="0">
                  <c:v>42736</c:v>
                </c:pt>
                <c:pt idx="1">
                  <c:v>42401</c:v>
                </c:pt>
                <c:pt idx="2">
                  <c:v>42278</c:v>
                </c:pt>
                <c:pt idx="3">
                  <c:v>42278</c:v>
                </c:pt>
                <c:pt idx="4">
                  <c:v>42156</c:v>
                </c:pt>
                <c:pt idx="5">
                  <c:v>41883</c:v>
                </c:pt>
                <c:pt idx="6">
                  <c:v>42095</c:v>
                </c:pt>
                <c:pt idx="7">
                  <c:v>41760</c:v>
                </c:pt>
                <c:pt idx="8">
                  <c:v>41730</c:v>
                </c:pt>
                <c:pt idx="9">
                  <c:v>41699</c:v>
                </c:pt>
                <c:pt idx="10">
                  <c:v>41518</c:v>
                </c:pt>
                <c:pt idx="11">
                  <c:v>41275</c:v>
                </c:pt>
                <c:pt idx="12">
                  <c:v>41275</c:v>
                </c:pt>
                <c:pt idx="13">
                  <c:v>41183</c:v>
                </c:pt>
                <c:pt idx="14">
                  <c:v>41122</c:v>
                </c:pt>
                <c:pt idx="15">
                  <c:v>40787</c:v>
                </c:pt>
                <c:pt idx="16">
                  <c:v>40787</c:v>
                </c:pt>
                <c:pt idx="17">
                  <c:v>42401</c:v>
                </c:pt>
                <c:pt idx="18">
                  <c:v>42401</c:v>
                </c:pt>
                <c:pt idx="19">
                  <c:v>42401</c:v>
                </c:pt>
                <c:pt idx="20">
                  <c:v>43671</c:v>
                </c:pt>
                <c:pt idx="21">
                  <c:v>42644</c:v>
                </c:pt>
                <c:pt idx="22">
                  <c:v>42430</c:v>
                </c:pt>
                <c:pt idx="23">
                  <c:v>42156</c:v>
                </c:pt>
                <c:pt idx="24">
                  <c:v>42156</c:v>
                </c:pt>
                <c:pt idx="25">
                  <c:v>41760</c:v>
                </c:pt>
                <c:pt idx="26">
                  <c:v>41548</c:v>
                </c:pt>
                <c:pt idx="27">
                  <c:v>41426</c:v>
                </c:pt>
                <c:pt idx="28">
                  <c:v>41061</c:v>
                </c:pt>
                <c:pt idx="29">
                  <c:v>43132</c:v>
                </c:pt>
                <c:pt idx="30">
                  <c:v>43132</c:v>
                </c:pt>
                <c:pt idx="31">
                  <c:v>42614</c:v>
                </c:pt>
                <c:pt idx="32">
                  <c:v>42614</c:v>
                </c:pt>
                <c:pt idx="33">
                  <c:v>42370</c:v>
                </c:pt>
                <c:pt idx="34">
                  <c:v>41883</c:v>
                </c:pt>
                <c:pt idx="35">
                  <c:v>41821</c:v>
                </c:pt>
                <c:pt idx="36">
                  <c:v>41699</c:v>
                </c:pt>
                <c:pt idx="37">
                  <c:v>41883</c:v>
                </c:pt>
              </c:numCache>
            </c:numRef>
          </c:xVal>
          <c:yVal>
            <c:numRef>
              <c:f>Data!$Y$329:$Y$366</c:f>
              <c:numCache>
                <c:formatCode>#,##0_ </c:formatCode>
                <c:ptCount val="38"/>
                <c:pt idx="0">
                  <c:v>2872.1286523415979</c:v>
                </c:pt>
                <c:pt idx="1">
                  <c:v>0</c:v>
                </c:pt>
                <c:pt idx="2">
                  <c:v>2898.2495374999999</c:v>
                </c:pt>
                <c:pt idx="3">
                  <c:v>0</c:v>
                </c:pt>
                <c:pt idx="4">
                  <c:v>2682.3419651056015</c:v>
                </c:pt>
                <c:pt idx="5">
                  <c:v>2828.6065777777776</c:v>
                </c:pt>
                <c:pt idx="6">
                  <c:v>2943.9827379247017</c:v>
                </c:pt>
                <c:pt idx="7">
                  <c:v>0</c:v>
                </c:pt>
                <c:pt idx="8">
                  <c:v>2537.4412517906339</c:v>
                </c:pt>
                <c:pt idx="9">
                  <c:v>2572.0578115702483</c:v>
                </c:pt>
                <c:pt idx="10">
                  <c:v>2212.4724999999999</c:v>
                </c:pt>
                <c:pt idx="11">
                  <c:v>1945.8332495867774</c:v>
                </c:pt>
                <c:pt idx="12">
                  <c:v>2173.2725</c:v>
                </c:pt>
                <c:pt idx="13">
                  <c:v>2230.7249999999999</c:v>
                </c:pt>
                <c:pt idx="14">
                  <c:v>1871.5625432506886</c:v>
                </c:pt>
                <c:pt idx="15">
                  <c:v>1879.6974898071624</c:v>
                </c:pt>
                <c:pt idx="16">
                  <c:v>1941.4531056014691</c:v>
                </c:pt>
                <c:pt idx="17">
                  <c:v>0</c:v>
                </c:pt>
                <c:pt idx="18">
                  <c:v>0</c:v>
                </c:pt>
                <c:pt idx="19">
                  <c:v>0</c:v>
                </c:pt>
                <c:pt idx="20">
                  <c:v>2110.641900826447</c:v>
                </c:pt>
                <c:pt idx="21">
                  <c:v>2915.8929586776867</c:v>
                </c:pt>
                <c:pt idx="22">
                  <c:v>2487.498842975207</c:v>
                </c:pt>
                <c:pt idx="23">
                  <c:v>2838.9217057851247</c:v>
                </c:pt>
                <c:pt idx="24">
                  <c:v>2854.6973454545464</c:v>
                </c:pt>
                <c:pt idx="25">
                  <c:v>2683.2456132231414</c:v>
                </c:pt>
                <c:pt idx="26">
                  <c:v>2572.469418181819</c:v>
                </c:pt>
                <c:pt idx="27">
                  <c:v>2335.8348231404966</c:v>
                </c:pt>
                <c:pt idx="28">
                  <c:v>1814.6157311294771</c:v>
                </c:pt>
                <c:pt idx="31">
                  <c:v>2787.4494383838387</c:v>
                </c:pt>
                <c:pt idx="32">
                  <c:v>2802.1420591368233</c:v>
                </c:pt>
                <c:pt idx="33">
                  <c:v>2883.0927867768601</c:v>
                </c:pt>
                <c:pt idx="34">
                  <c:v>0</c:v>
                </c:pt>
                <c:pt idx="35">
                  <c:v>2881.3093568411391</c:v>
                </c:pt>
                <c:pt idx="36">
                  <c:v>0</c:v>
                </c:pt>
                <c:pt idx="37">
                  <c:v>0</c:v>
                </c:pt>
              </c:numCache>
            </c:numRef>
          </c:yVal>
          <c:smooth val="0"/>
          <c:extLst>
            <c:ext xmlns:c16="http://schemas.microsoft.com/office/drawing/2014/chart" uri="{C3380CC4-5D6E-409C-BE32-E72D297353CC}">
              <c16:uniqueId val="{00000004-CBA3-4BB8-A93D-3AE56E2373B5}"/>
            </c:ext>
          </c:extLst>
        </c:ser>
        <c:dLbls>
          <c:showLegendKey val="0"/>
          <c:showVal val="0"/>
          <c:showCatName val="0"/>
          <c:showSerName val="0"/>
          <c:showPercent val="0"/>
          <c:showBubbleSize val="0"/>
        </c:dLbls>
        <c:axId val="553060824"/>
        <c:axId val="553061216"/>
      </c:scatterChart>
      <c:valAx>
        <c:axId val="553060824"/>
        <c:scaling>
          <c:orientation val="minMax"/>
          <c:max val="44197"/>
          <c:min val="37622.5"/>
        </c:scaling>
        <c:delete val="0"/>
        <c:axPos val="b"/>
        <c:majorGridlines>
          <c:spPr>
            <a:ln w="9525" cap="flat" cmpd="sng" algn="ctr">
              <a:solidFill>
                <a:schemeClr val="tx1">
                  <a:lumMod val="15000"/>
                  <a:lumOff val="85000"/>
                </a:schemeClr>
              </a:solidFill>
              <a:round/>
            </a:ln>
            <a:effectLst/>
          </c:spPr>
        </c:majorGridlines>
        <c:numFmt formatCode="yyyy/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3061216"/>
        <c:crosses val="autoZero"/>
        <c:crossBetween val="midCat"/>
        <c:majorUnit val="365.25"/>
      </c:valAx>
      <c:valAx>
        <c:axId val="553061216"/>
        <c:scaling>
          <c:orientation val="minMax"/>
          <c:max val="35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mj-lt"/>
                  </a:rPr>
                  <a:t>単位面積当たり感度電子数 </a:t>
                </a:r>
                <a:r>
                  <a:rPr lang="en-US" altLang="ja-JP">
                    <a:latin typeface="+mj-lt"/>
                  </a:rPr>
                  <a:t>(e- / Lx.Sec/μ</a:t>
                </a:r>
                <a:r>
                  <a:rPr lang="ja-JP" altLang="en-US">
                    <a:latin typeface="+mj-lt"/>
                  </a:rPr>
                  <a:t>㎡</a:t>
                </a:r>
                <a:r>
                  <a:rPr lang="en-US" altLang="ja-JP">
                    <a:latin typeface="+mj-lt"/>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3060824"/>
        <c:crosses val="autoZero"/>
        <c:crossBetween val="midCat"/>
      </c:valAx>
      <c:spPr>
        <a:noFill/>
        <a:ln>
          <a:noFill/>
        </a:ln>
        <a:effectLst/>
      </c:spPr>
    </c:plotArea>
    <c:legend>
      <c:legendPos val="r"/>
      <c:layout>
        <c:manualLayout>
          <c:xMode val="edge"/>
          <c:yMode val="edge"/>
          <c:x val="0.14876255026792196"/>
          <c:y val="0.10968377724273538"/>
          <c:w val="0.11569473207021182"/>
          <c:h val="0.17663167999957802"/>
        </c:manualLayout>
      </c:layout>
      <c:overlay val="1"/>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飽和電子数推移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317156961133296E-2"/>
          <c:y val="7.346038196149339E-2"/>
          <c:w val="0.88567280862358988"/>
          <c:h val="0.8279229631071805"/>
        </c:manualLayout>
      </c:layout>
      <c:scatterChart>
        <c:scatterStyle val="lineMarker"/>
        <c:varyColors val="0"/>
        <c:ser>
          <c:idx val="0"/>
          <c:order val="0"/>
          <c:tx>
            <c:strRef>
              <c:f>Data!$A$5</c:f>
              <c:strCache>
                <c:ptCount val="1"/>
                <c:pt idx="0">
                  <c:v>645</c:v>
                </c:pt>
              </c:strCache>
            </c:strRef>
          </c:tx>
          <c:spPr>
            <a:ln w="25400" cap="rnd">
              <a:noFill/>
              <a:round/>
            </a:ln>
            <a:effectLst/>
          </c:spPr>
          <c:marker>
            <c:symbol val="diamond"/>
            <c:size val="4"/>
            <c:spPr>
              <a:solidFill>
                <a:schemeClr val="tx1"/>
              </a:solidFill>
              <a:ln w="9525">
                <a:solidFill>
                  <a:schemeClr val="tx1"/>
                </a:solidFill>
              </a:ln>
              <a:effectLst/>
            </c:spPr>
          </c:marker>
          <c:xVal>
            <c:numRef>
              <c:f>Data!$F$5:$F$11</c:f>
              <c:numCache>
                <c:formatCode>yyyy"年"m"月"</c:formatCode>
                <c:ptCount val="7"/>
                <c:pt idx="0">
                  <c:v>42339</c:v>
                </c:pt>
                <c:pt idx="1">
                  <c:v>41730</c:v>
                </c:pt>
                <c:pt idx="2">
                  <c:v>40238</c:v>
                </c:pt>
                <c:pt idx="3">
                  <c:v>41883</c:v>
                </c:pt>
                <c:pt idx="4">
                  <c:v>41883</c:v>
                </c:pt>
                <c:pt idx="5">
                  <c:v>41153</c:v>
                </c:pt>
                <c:pt idx="6">
                  <c:v>42522</c:v>
                </c:pt>
              </c:numCache>
            </c:numRef>
          </c:xVal>
          <c:yVal>
            <c:numRef>
              <c:f>Data!$Z$5:$Z$11</c:f>
              <c:numCache>
                <c:formatCode>#,##0_ </c:formatCode>
                <c:ptCount val="7"/>
                <c:pt idx="0">
                  <c:v>0</c:v>
                </c:pt>
                <c:pt idx="1">
                  <c:v>48136.285714285717</c:v>
                </c:pt>
                <c:pt idx="2">
                  <c:v>39576.75</c:v>
                </c:pt>
                <c:pt idx="3">
                  <c:v>0</c:v>
                </c:pt>
                <c:pt idx="4">
                  <c:v>0</c:v>
                </c:pt>
                <c:pt idx="5">
                  <c:v>32660.601769911504</c:v>
                </c:pt>
                <c:pt idx="6">
                  <c:v>52418.925000000003</c:v>
                </c:pt>
              </c:numCache>
            </c:numRef>
          </c:yVal>
          <c:smooth val="0"/>
          <c:extLst>
            <c:ext xmlns:c16="http://schemas.microsoft.com/office/drawing/2014/chart" uri="{C3380CC4-5D6E-409C-BE32-E72D297353CC}">
              <c16:uniqueId val="{00000000-DF6D-4796-94A9-728DDA587FDB}"/>
            </c:ext>
          </c:extLst>
        </c:ser>
        <c:ser>
          <c:idx val="1"/>
          <c:order val="1"/>
          <c:tx>
            <c:v>FullFrame &amp; APS-H</c:v>
          </c:tx>
          <c:spPr>
            <a:ln w="25400" cap="rnd">
              <a:noFill/>
              <a:round/>
            </a:ln>
            <a:effectLst/>
          </c:spPr>
          <c:marker>
            <c:symbol val="diamond"/>
            <c:size val="4"/>
            <c:spPr>
              <a:solidFill>
                <a:srgbClr val="FF5050"/>
              </a:solidFill>
              <a:ln w="9525">
                <a:solidFill>
                  <a:srgbClr val="FF5050"/>
                </a:solidFill>
              </a:ln>
              <a:effectLst/>
            </c:spPr>
          </c:marker>
          <c:xVal>
            <c:numRef>
              <c:f>Data!$F$12:$F$82</c:f>
              <c:numCache>
                <c:formatCode>yyyy"年"m"月"</c:formatCode>
                <c:ptCount val="71"/>
                <c:pt idx="0">
                  <c:v>43837</c:v>
                </c:pt>
                <c:pt idx="1">
                  <c:v>42887</c:v>
                </c:pt>
                <c:pt idx="2">
                  <c:v>42583</c:v>
                </c:pt>
                <c:pt idx="3">
                  <c:v>42401</c:v>
                </c:pt>
                <c:pt idx="4">
                  <c:v>42036</c:v>
                </c:pt>
                <c:pt idx="5">
                  <c:v>42036</c:v>
                </c:pt>
                <c:pt idx="6">
                  <c:v>41153</c:v>
                </c:pt>
                <c:pt idx="7">
                  <c:v>41122</c:v>
                </c:pt>
                <c:pt idx="8">
                  <c:v>40969</c:v>
                </c:pt>
                <c:pt idx="9">
                  <c:v>40817</c:v>
                </c:pt>
                <c:pt idx="10">
                  <c:v>39692</c:v>
                </c:pt>
                <c:pt idx="11">
                  <c:v>39264</c:v>
                </c:pt>
                <c:pt idx="12">
                  <c:v>38565</c:v>
                </c:pt>
                <c:pt idx="13">
                  <c:v>38231</c:v>
                </c:pt>
                <c:pt idx="14">
                  <c:v>37500</c:v>
                </c:pt>
                <c:pt idx="15">
                  <c:v>43510</c:v>
                </c:pt>
                <c:pt idx="16">
                  <c:v>43348</c:v>
                </c:pt>
                <c:pt idx="17">
                  <c:v>42948</c:v>
                </c:pt>
                <c:pt idx="18">
                  <c:v>42370</c:v>
                </c:pt>
                <c:pt idx="19">
                  <c:v>42036</c:v>
                </c:pt>
                <c:pt idx="20">
                  <c:v>41883</c:v>
                </c:pt>
                <c:pt idx="21">
                  <c:v>41791</c:v>
                </c:pt>
                <c:pt idx="22">
                  <c:v>41671</c:v>
                </c:pt>
                <c:pt idx="23">
                  <c:v>41579</c:v>
                </c:pt>
                <c:pt idx="24">
                  <c:v>41548</c:v>
                </c:pt>
                <c:pt idx="25">
                  <c:v>41153</c:v>
                </c:pt>
                <c:pt idx="26">
                  <c:v>40940</c:v>
                </c:pt>
                <c:pt idx="27">
                  <c:v>40940</c:v>
                </c:pt>
                <c:pt idx="28">
                  <c:v>40909</c:v>
                </c:pt>
                <c:pt idx="29">
                  <c:v>40087</c:v>
                </c:pt>
                <c:pt idx="30">
                  <c:v>39783</c:v>
                </c:pt>
                <c:pt idx="31">
                  <c:v>39630</c:v>
                </c:pt>
                <c:pt idx="32">
                  <c:v>39295</c:v>
                </c:pt>
                <c:pt idx="33">
                  <c:v>43335</c:v>
                </c:pt>
                <c:pt idx="34">
                  <c:v>43335</c:v>
                </c:pt>
                <c:pt idx="36">
                  <c:v>41153</c:v>
                </c:pt>
                <c:pt idx="37">
                  <c:v>40026</c:v>
                </c:pt>
                <c:pt idx="38">
                  <c:v>39692</c:v>
                </c:pt>
                <c:pt idx="39">
                  <c:v>43741</c:v>
                </c:pt>
                <c:pt idx="40">
                  <c:v>43662</c:v>
                </c:pt>
                <c:pt idx="41">
                  <c:v>43132</c:v>
                </c:pt>
                <c:pt idx="42">
                  <c:v>43009</c:v>
                </c:pt>
                <c:pt idx="43">
                  <c:v>42826</c:v>
                </c:pt>
                <c:pt idx="44">
                  <c:v>42248</c:v>
                </c:pt>
                <c:pt idx="45">
                  <c:v>42156</c:v>
                </c:pt>
                <c:pt idx="46">
                  <c:v>41944</c:v>
                </c:pt>
                <c:pt idx="47">
                  <c:v>41730</c:v>
                </c:pt>
                <c:pt idx="48">
                  <c:v>41548</c:v>
                </c:pt>
                <c:pt idx="49">
                  <c:v>41548</c:v>
                </c:pt>
                <c:pt idx="50">
                  <c:v>42278</c:v>
                </c:pt>
                <c:pt idx="51">
                  <c:v>41426</c:v>
                </c:pt>
                <c:pt idx="52">
                  <c:v>41153</c:v>
                </c:pt>
                <c:pt idx="53">
                  <c:v>43467</c:v>
                </c:pt>
                <c:pt idx="54">
                  <c:v>42401</c:v>
                </c:pt>
                <c:pt idx="55">
                  <c:v>43531</c:v>
                </c:pt>
                <c:pt idx="56">
                  <c:v>42736</c:v>
                </c:pt>
                <c:pt idx="57">
                  <c:v>42309</c:v>
                </c:pt>
                <c:pt idx="58">
                  <c:v>42278</c:v>
                </c:pt>
                <c:pt idx="59">
                  <c:v>41883</c:v>
                </c:pt>
                <c:pt idx="60">
                  <c:v>41852</c:v>
                </c:pt>
                <c:pt idx="61">
                  <c:v>41153</c:v>
                </c:pt>
                <c:pt idx="62">
                  <c:v>41153</c:v>
                </c:pt>
                <c:pt idx="63">
                  <c:v>40544</c:v>
                </c:pt>
                <c:pt idx="64">
                  <c:v>40057</c:v>
                </c:pt>
                <c:pt idx="65">
                  <c:v>42156</c:v>
                </c:pt>
                <c:pt idx="66">
                  <c:v>40087</c:v>
                </c:pt>
                <c:pt idx="67">
                  <c:v>39114</c:v>
                </c:pt>
                <c:pt idx="68">
                  <c:v>38565</c:v>
                </c:pt>
                <c:pt idx="69">
                  <c:v>37987</c:v>
                </c:pt>
                <c:pt idx="70">
                  <c:v>38961</c:v>
                </c:pt>
              </c:numCache>
            </c:numRef>
          </c:xVal>
          <c:yVal>
            <c:numRef>
              <c:f>Data!$Z$12:$Z$82</c:f>
              <c:numCache>
                <c:formatCode>#,##0_ </c:formatCode>
                <c:ptCount val="71"/>
                <c:pt idx="0">
                  <c:v>83813.363636363632</c:v>
                </c:pt>
                <c:pt idx="1">
                  <c:v>84688.190476190473</c:v>
                </c:pt>
                <c:pt idx="2">
                  <c:v>73017.75</c:v>
                </c:pt>
                <c:pt idx="3">
                  <c:v>102832.47619047618</c:v>
                </c:pt>
                <c:pt idx="4">
                  <c:v>32743.792207792209</c:v>
                </c:pt>
                <c:pt idx="5">
                  <c:v>32801.532467532466</c:v>
                </c:pt>
                <c:pt idx="6">
                  <c:v>73695.375</c:v>
                </c:pt>
                <c:pt idx="7">
                  <c:v>0</c:v>
                </c:pt>
                <c:pt idx="8">
                  <c:v>68236.350000000006</c:v>
                </c:pt>
                <c:pt idx="9">
                  <c:v>88310.625</c:v>
                </c:pt>
                <c:pt idx="10">
                  <c:v>65704.849315068495</c:v>
                </c:pt>
                <c:pt idx="11">
                  <c:v>53818.931506849316</c:v>
                </c:pt>
                <c:pt idx="12">
                  <c:v>57389.34782608696</c:v>
                </c:pt>
                <c:pt idx="13">
                  <c:v>49857.785714285717</c:v>
                </c:pt>
                <c:pt idx="14">
                  <c:v>40358.303030303032</c:v>
                </c:pt>
                <c:pt idx="15">
                  <c:v>82794</c:v>
                </c:pt>
                <c:pt idx="16">
                  <c:v>64528.454545454544</c:v>
                </c:pt>
                <c:pt idx="17">
                  <c:v>61946.181818181816</c:v>
                </c:pt>
                <c:pt idx="18">
                  <c:v>121238</c:v>
                </c:pt>
                <c:pt idx="19">
                  <c:v>0</c:v>
                </c:pt>
                <c:pt idx="20">
                  <c:v>82313.506849315076</c:v>
                </c:pt>
                <c:pt idx="21">
                  <c:v>78569.234042553187</c:v>
                </c:pt>
                <c:pt idx="22">
                  <c:v>124822.88</c:v>
                </c:pt>
                <c:pt idx="23">
                  <c:v>131963.35135135136</c:v>
                </c:pt>
                <c:pt idx="24">
                  <c:v>74630.189189189186</c:v>
                </c:pt>
                <c:pt idx="25">
                  <c:v>75874.253164556969</c:v>
                </c:pt>
                <c:pt idx="26">
                  <c:v>55356.493150684932</c:v>
                </c:pt>
                <c:pt idx="27">
                  <c:v>48696.24324324324</c:v>
                </c:pt>
                <c:pt idx="28">
                  <c:v>117214.24</c:v>
                </c:pt>
                <c:pt idx="29">
                  <c:v>80578.5</c:v>
                </c:pt>
                <c:pt idx="30">
                  <c:v>48736</c:v>
                </c:pt>
                <c:pt idx="31">
                  <c:v>58421.518518518518</c:v>
                </c:pt>
                <c:pt idx="32">
                  <c:v>58939.416149068325</c:v>
                </c:pt>
                <c:pt idx="33">
                  <c:v>85370.493506493513</c:v>
                </c:pt>
                <c:pt idx="34">
                  <c:v>60715</c:v>
                </c:pt>
                <c:pt idx="36">
                  <c:v>64917.125</c:v>
                </c:pt>
                <c:pt idx="37">
                  <c:v>27027.38613861386</c:v>
                </c:pt>
                <c:pt idx="38">
                  <c:v>27263.949579831933</c:v>
                </c:pt>
                <c:pt idx="39">
                  <c:v>94109.228571428568</c:v>
                </c:pt>
                <c:pt idx="40">
                  <c:v>35818.25</c:v>
                </c:pt>
                <c:pt idx="41">
                  <c:v>95717.5945945946</c:v>
                </c:pt>
                <c:pt idx="42">
                  <c:v>54763.8</c:v>
                </c:pt>
                <c:pt idx="43">
                  <c:v>87680.432432432426</c:v>
                </c:pt>
                <c:pt idx="44">
                  <c:v>0</c:v>
                </c:pt>
                <c:pt idx="45">
                  <c:v>53193.891891891893</c:v>
                </c:pt>
                <c:pt idx="46">
                  <c:v>63012.246575342462</c:v>
                </c:pt>
                <c:pt idx="47">
                  <c:v>155494.95000000001</c:v>
                </c:pt>
                <c:pt idx="48">
                  <c:v>52353.394736842107</c:v>
                </c:pt>
                <c:pt idx="49">
                  <c:v>46820.301369863017</c:v>
                </c:pt>
                <c:pt idx="50">
                  <c:v>53099.057142857142</c:v>
                </c:pt>
                <c:pt idx="51">
                  <c:v>62193.645569620254</c:v>
                </c:pt>
                <c:pt idx="52">
                  <c:v>68974.148148148146</c:v>
                </c:pt>
                <c:pt idx="53">
                  <c:v>44682.722891566264</c:v>
                </c:pt>
                <c:pt idx="54">
                  <c:v>43959.15789473684</c:v>
                </c:pt>
                <c:pt idx="55">
                  <c:v>52215.191489361699</c:v>
                </c:pt>
                <c:pt idx="56">
                  <c:v>42327.707865168537</c:v>
                </c:pt>
                <c:pt idx="57">
                  <c:v>0</c:v>
                </c:pt>
                <c:pt idx="58">
                  <c:v>72061.116279069771</c:v>
                </c:pt>
                <c:pt idx="59">
                  <c:v>0</c:v>
                </c:pt>
                <c:pt idx="60">
                  <c:v>0</c:v>
                </c:pt>
                <c:pt idx="61">
                  <c:v>35093.014925373136</c:v>
                </c:pt>
                <c:pt idx="62">
                  <c:v>32393.668965517241</c:v>
                </c:pt>
                <c:pt idx="63">
                  <c:v>32030.727272727272</c:v>
                </c:pt>
                <c:pt idx="64">
                  <c:v>31234.125</c:v>
                </c:pt>
                <c:pt idx="65">
                  <c:v>39438.11214953271</c:v>
                </c:pt>
                <c:pt idx="66">
                  <c:v>47816.819277108436</c:v>
                </c:pt>
                <c:pt idx="67">
                  <c:v>66287</c:v>
                </c:pt>
                <c:pt idx="68">
                  <c:v>66750.471910112363</c:v>
                </c:pt>
                <c:pt idx="69">
                  <c:v>65919.326086956527</c:v>
                </c:pt>
                <c:pt idx="70">
                  <c:v>28118.225165562915</c:v>
                </c:pt>
              </c:numCache>
            </c:numRef>
          </c:yVal>
          <c:smooth val="0"/>
          <c:extLst>
            <c:ext xmlns:c16="http://schemas.microsoft.com/office/drawing/2014/chart" uri="{C3380CC4-5D6E-409C-BE32-E72D297353CC}">
              <c16:uniqueId val="{00000001-DF6D-4796-94A9-728DDA587FDB}"/>
            </c:ext>
          </c:extLst>
        </c:ser>
        <c:ser>
          <c:idx val="3"/>
          <c:order val="2"/>
          <c:tx>
            <c:strRef>
              <c:f>Data!$A$83</c:f>
              <c:strCache>
                <c:ptCount val="1"/>
                <c:pt idx="0">
                  <c:v>APS-C</c:v>
                </c:pt>
              </c:strCache>
            </c:strRef>
          </c:tx>
          <c:spPr>
            <a:ln w="25400" cap="rnd">
              <a:noFill/>
              <a:round/>
            </a:ln>
            <a:effectLst/>
          </c:spPr>
          <c:marker>
            <c:symbol val="diamond"/>
            <c:size val="4"/>
            <c:spPr>
              <a:solidFill>
                <a:schemeClr val="accent4"/>
              </a:solidFill>
              <a:ln w="9525">
                <a:solidFill>
                  <a:schemeClr val="accent4"/>
                </a:solidFill>
              </a:ln>
              <a:effectLst/>
            </c:spPr>
          </c:marker>
          <c:xVal>
            <c:numRef>
              <c:f>Data!$F$83:$F$261</c:f>
              <c:numCache>
                <c:formatCode>yyyy"年"m"月"</c:formatCode>
                <c:ptCount val="179"/>
                <c:pt idx="0">
                  <c:v>43132</c:v>
                </c:pt>
                <c:pt idx="1">
                  <c:v>43132</c:v>
                </c:pt>
                <c:pt idx="2">
                  <c:v>42887</c:v>
                </c:pt>
                <c:pt idx="3">
                  <c:v>42767</c:v>
                </c:pt>
                <c:pt idx="4">
                  <c:v>42401</c:v>
                </c:pt>
                <c:pt idx="5">
                  <c:v>42036</c:v>
                </c:pt>
                <c:pt idx="6">
                  <c:v>42036</c:v>
                </c:pt>
                <c:pt idx="7">
                  <c:v>41883</c:v>
                </c:pt>
                <c:pt idx="8">
                  <c:v>41671</c:v>
                </c:pt>
                <c:pt idx="9">
                  <c:v>41456</c:v>
                </c:pt>
                <c:pt idx="10">
                  <c:v>41334</c:v>
                </c:pt>
                <c:pt idx="11">
                  <c:v>41334</c:v>
                </c:pt>
                <c:pt idx="12">
                  <c:v>41061</c:v>
                </c:pt>
                <c:pt idx="13">
                  <c:v>40575</c:v>
                </c:pt>
                <c:pt idx="14">
                  <c:v>40575</c:v>
                </c:pt>
                <c:pt idx="15">
                  <c:v>40391</c:v>
                </c:pt>
                <c:pt idx="16">
                  <c:v>40210</c:v>
                </c:pt>
                <c:pt idx="17">
                  <c:v>40057</c:v>
                </c:pt>
                <c:pt idx="18">
                  <c:v>39873</c:v>
                </c:pt>
                <c:pt idx="19">
                  <c:v>39661</c:v>
                </c:pt>
                <c:pt idx="20">
                  <c:v>39600</c:v>
                </c:pt>
                <c:pt idx="21">
                  <c:v>39448</c:v>
                </c:pt>
                <c:pt idx="22">
                  <c:v>39295</c:v>
                </c:pt>
                <c:pt idx="23">
                  <c:v>38930</c:v>
                </c:pt>
                <c:pt idx="24">
                  <c:v>38749</c:v>
                </c:pt>
                <c:pt idx="25">
                  <c:v>38384</c:v>
                </c:pt>
                <c:pt idx="26">
                  <c:v>38200</c:v>
                </c:pt>
                <c:pt idx="27">
                  <c:v>37834</c:v>
                </c:pt>
                <c:pt idx="28">
                  <c:v>37653</c:v>
                </c:pt>
                <c:pt idx="29">
                  <c:v>43157</c:v>
                </c:pt>
                <c:pt idx="30">
                  <c:v>43024</c:v>
                </c:pt>
                <c:pt idx="31">
                  <c:v>42948</c:v>
                </c:pt>
                <c:pt idx="32">
                  <c:v>42767</c:v>
                </c:pt>
                <c:pt idx="33">
                  <c:v>42614</c:v>
                </c:pt>
                <c:pt idx="34">
                  <c:v>42278</c:v>
                </c:pt>
                <c:pt idx="35">
                  <c:v>42036</c:v>
                </c:pt>
                <c:pt idx="36">
                  <c:v>41609</c:v>
                </c:pt>
                <c:pt idx="37">
                  <c:v>41091</c:v>
                </c:pt>
                <c:pt idx="38">
                  <c:v>42826</c:v>
                </c:pt>
                <c:pt idx="39">
                  <c:v>42675</c:v>
                </c:pt>
                <c:pt idx="40">
                  <c:v>42583</c:v>
                </c:pt>
                <c:pt idx="41">
                  <c:v>42370</c:v>
                </c:pt>
                <c:pt idx="42">
                  <c:v>42064</c:v>
                </c:pt>
                <c:pt idx="43">
                  <c:v>42005</c:v>
                </c:pt>
                <c:pt idx="44">
                  <c:v>41640</c:v>
                </c:pt>
                <c:pt idx="45">
                  <c:v>41548</c:v>
                </c:pt>
                <c:pt idx="46">
                  <c:v>41306</c:v>
                </c:pt>
                <c:pt idx="47">
                  <c:v>41214</c:v>
                </c:pt>
                <c:pt idx="48">
                  <c:v>41000</c:v>
                </c:pt>
                <c:pt idx="49">
                  <c:v>40634</c:v>
                </c:pt>
                <c:pt idx="50">
                  <c:v>40452</c:v>
                </c:pt>
                <c:pt idx="51">
                  <c:v>40422</c:v>
                </c:pt>
                <c:pt idx="52">
                  <c:v>39995</c:v>
                </c:pt>
                <c:pt idx="53">
                  <c:v>39904</c:v>
                </c:pt>
                <c:pt idx="54">
                  <c:v>39904</c:v>
                </c:pt>
                <c:pt idx="55">
                  <c:v>39661</c:v>
                </c:pt>
                <c:pt idx="56">
                  <c:v>39448</c:v>
                </c:pt>
                <c:pt idx="57">
                  <c:v>39295</c:v>
                </c:pt>
                <c:pt idx="58">
                  <c:v>39142</c:v>
                </c:pt>
                <c:pt idx="59">
                  <c:v>39022</c:v>
                </c:pt>
                <c:pt idx="60">
                  <c:v>38930</c:v>
                </c:pt>
                <c:pt idx="61">
                  <c:v>38869</c:v>
                </c:pt>
                <c:pt idx="62">
                  <c:v>38657</c:v>
                </c:pt>
                <c:pt idx="63">
                  <c:v>38443</c:v>
                </c:pt>
                <c:pt idx="64">
                  <c:v>38443</c:v>
                </c:pt>
                <c:pt idx="65">
                  <c:v>38231</c:v>
                </c:pt>
                <c:pt idx="66">
                  <c:v>37987</c:v>
                </c:pt>
                <c:pt idx="67">
                  <c:v>37803</c:v>
                </c:pt>
                <c:pt idx="68">
                  <c:v>41334</c:v>
                </c:pt>
                <c:pt idx="69">
                  <c:v>42309</c:v>
                </c:pt>
                <c:pt idx="70">
                  <c:v>41760</c:v>
                </c:pt>
                <c:pt idx="71">
                  <c:v>41306</c:v>
                </c:pt>
                <c:pt idx="72">
                  <c:v>41030</c:v>
                </c:pt>
                <c:pt idx="73">
                  <c:v>40969</c:v>
                </c:pt>
                <c:pt idx="74">
                  <c:v>40756</c:v>
                </c:pt>
                <c:pt idx="75">
                  <c:v>40756</c:v>
                </c:pt>
                <c:pt idx="76">
                  <c:v>40695</c:v>
                </c:pt>
                <c:pt idx="77">
                  <c:v>40391</c:v>
                </c:pt>
                <c:pt idx="78">
                  <c:v>40391</c:v>
                </c:pt>
                <c:pt idx="79">
                  <c:v>40391</c:v>
                </c:pt>
                <c:pt idx="80">
                  <c:v>40391</c:v>
                </c:pt>
                <c:pt idx="81">
                  <c:v>40330</c:v>
                </c:pt>
                <c:pt idx="82">
                  <c:v>40330</c:v>
                </c:pt>
                <c:pt idx="83">
                  <c:v>40179</c:v>
                </c:pt>
                <c:pt idx="84">
                  <c:v>40026</c:v>
                </c:pt>
                <c:pt idx="85">
                  <c:v>39934</c:v>
                </c:pt>
                <c:pt idx="86">
                  <c:v>39934</c:v>
                </c:pt>
                <c:pt idx="87">
                  <c:v>39934</c:v>
                </c:pt>
                <c:pt idx="88">
                  <c:v>39934</c:v>
                </c:pt>
                <c:pt idx="89">
                  <c:v>39448</c:v>
                </c:pt>
                <c:pt idx="90">
                  <c:v>39448</c:v>
                </c:pt>
                <c:pt idx="91">
                  <c:v>39448</c:v>
                </c:pt>
                <c:pt idx="92">
                  <c:v>39326</c:v>
                </c:pt>
                <c:pt idx="93">
                  <c:v>38869</c:v>
                </c:pt>
                <c:pt idx="94">
                  <c:v>43705</c:v>
                </c:pt>
                <c:pt idx="95">
                  <c:v>43480</c:v>
                </c:pt>
                <c:pt idx="96">
                  <c:v>42644</c:v>
                </c:pt>
                <c:pt idx="97">
                  <c:v>42401</c:v>
                </c:pt>
                <c:pt idx="98">
                  <c:v>41883</c:v>
                </c:pt>
                <c:pt idx="99">
                  <c:v>41852</c:v>
                </c:pt>
                <c:pt idx="100">
                  <c:v>41699</c:v>
                </c:pt>
                <c:pt idx="101">
                  <c:v>41671</c:v>
                </c:pt>
                <c:pt idx="102">
                  <c:v>41640</c:v>
                </c:pt>
                <c:pt idx="103">
                  <c:v>41487</c:v>
                </c:pt>
                <c:pt idx="104">
                  <c:v>41487</c:v>
                </c:pt>
                <c:pt idx="105">
                  <c:v>41306</c:v>
                </c:pt>
                <c:pt idx="106">
                  <c:v>41153</c:v>
                </c:pt>
                <c:pt idx="107">
                  <c:v>41122</c:v>
                </c:pt>
                <c:pt idx="108">
                  <c:v>41030</c:v>
                </c:pt>
                <c:pt idx="109">
                  <c:v>40756</c:v>
                </c:pt>
                <c:pt idx="110">
                  <c:v>40756</c:v>
                </c:pt>
                <c:pt idx="111">
                  <c:v>40695</c:v>
                </c:pt>
                <c:pt idx="112">
                  <c:v>40299</c:v>
                </c:pt>
                <c:pt idx="113">
                  <c:v>40299</c:v>
                </c:pt>
                <c:pt idx="114">
                  <c:v>42736</c:v>
                </c:pt>
                <c:pt idx="115">
                  <c:v>42522</c:v>
                </c:pt>
                <c:pt idx="116">
                  <c:v>42095</c:v>
                </c:pt>
                <c:pt idx="117">
                  <c:v>42036</c:v>
                </c:pt>
                <c:pt idx="118">
                  <c:v>41852</c:v>
                </c:pt>
                <c:pt idx="119">
                  <c:v>41548</c:v>
                </c:pt>
                <c:pt idx="120">
                  <c:v>41426</c:v>
                </c:pt>
                <c:pt idx="121">
                  <c:v>41426</c:v>
                </c:pt>
                <c:pt idx="122">
                  <c:v>41153</c:v>
                </c:pt>
                <c:pt idx="123">
                  <c:v>41153</c:v>
                </c:pt>
                <c:pt idx="124">
                  <c:v>41030</c:v>
                </c:pt>
                <c:pt idx="125">
                  <c:v>40422</c:v>
                </c:pt>
                <c:pt idx="126">
                  <c:v>40452</c:v>
                </c:pt>
                <c:pt idx="127">
                  <c:v>40057</c:v>
                </c:pt>
                <c:pt idx="128">
                  <c:v>39934</c:v>
                </c:pt>
                <c:pt idx="129">
                  <c:v>39692</c:v>
                </c:pt>
                <c:pt idx="130">
                  <c:v>39448</c:v>
                </c:pt>
                <c:pt idx="131">
                  <c:v>39448</c:v>
                </c:pt>
                <c:pt idx="132">
                  <c:v>38961</c:v>
                </c:pt>
                <c:pt idx="133">
                  <c:v>40940</c:v>
                </c:pt>
                <c:pt idx="134">
                  <c:v>42156</c:v>
                </c:pt>
                <c:pt idx="135">
                  <c:v>41365</c:v>
                </c:pt>
                <c:pt idx="136">
                  <c:v>38961</c:v>
                </c:pt>
                <c:pt idx="137">
                  <c:v>38018</c:v>
                </c:pt>
                <c:pt idx="138">
                  <c:v>42736</c:v>
                </c:pt>
                <c:pt idx="139">
                  <c:v>42705</c:v>
                </c:pt>
                <c:pt idx="140">
                  <c:v>42583</c:v>
                </c:pt>
                <c:pt idx="141">
                  <c:v>42552</c:v>
                </c:pt>
                <c:pt idx="142">
                  <c:v>42370</c:v>
                </c:pt>
                <c:pt idx="143">
                  <c:v>42370</c:v>
                </c:pt>
                <c:pt idx="144">
                  <c:v>42125</c:v>
                </c:pt>
                <c:pt idx="145">
                  <c:v>42005</c:v>
                </c:pt>
                <c:pt idx="146">
                  <c:v>41640</c:v>
                </c:pt>
                <c:pt idx="147">
                  <c:v>41548</c:v>
                </c:pt>
                <c:pt idx="148">
                  <c:v>41518</c:v>
                </c:pt>
                <c:pt idx="149">
                  <c:v>41426</c:v>
                </c:pt>
                <c:pt idx="150">
                  <c:v>41153</c:v>
                </c:pt>
                <c:pt idx="151">
                  <c:v>40909</c:v>
                </c:pt>
                <c:pt idx="152">
                  <c:v>42736</c:v>
                </c:pt>
                <c:pt idx="153">
                  <c:v>42370</c:v>
                </c:pt>
                <c:pt idx="154">
                  <c:v>41883</c:v>
                </c:pt>
                <c:pt idx="155">
                  <c:v>41275</c:v>
                </c:pt>
                <c:pt idx="156">
                  <c:v>40422</c:v>
                </c:pt>
                <c:pt idx="157">
                  <c:v>39448</c:v>
                </c:pt>
                <c:pt idx="158">
                  <c:v>42036</c:v>
                </c:pt>
                <c:pt idx="159">
                  <c:v>41883</c:v>
                </c:pt>
                <c:pt idx="160">
                  <c:v>41760</c:v>
                </c:pt>
                <c:pt idx="161">
                  <c:v>41640</c:v>
                </c:pt>
                <c:pt idx="162">
                  <c:v>41426</c:v>
                </c:pt>
                <c:pt idx="163">
                  <c:v>41395</c:v>
                </c:pt>
                <c:pt idx="164">
                  <c:v>41365</c:v>
                </c:pt>
                <c:pt idx="165">
                  <c:v>41275</c:v>
                </c:pt>
                <c:pt idx="166">
                  <c:v>41000</c:v>
                </c:pt>
                <c:pt idx="167">
                  <c:v>41000</c:v>
                </c:pt>
                <c:pt idx="168">
                  <c:v>41000</c:v>
                </c:pt>
                <c:pt idx="169">
                  <c:v>40787</c:v>
                </c:pt>
                <c:pt idx="170">
                  <c:v>40513</c:v>
                </c:pt>
                <c:pt idx="171">
                  <c:v>40422</c:v>
                </c:pt>
                <c:pt idx="172">
                  <c:v>40179</c:v>
                </c:pt>
                <c:pt idx="173">
                  <c:v>42370</c:v>
                </c:pt>
                <c:pt idx="174">
                  <c:v>41883</c:v>
                </c:pt>
                <c:pt idx="175">
                  <c:v>41883</c:v>
                </c:pt>
                <c:pt idx="176">
                  <c:v>41426</c:v>
                </c:pt>
                <c:pt idx="177">
                  <c:v>41030</c:v>
                </c:pt>
                <c:pt idx="178">
                  <c:v>41730</c:v>
                </c:pt>
              </c:numCache>
            </c:numRef>
          </c:xVal>
          <c:yVal>
            <c:numRef>
              <c:f>Data!$Z$83:$Z$261</c:f>
              <c:numCache>
                <c:formatCode>#,##0_ </c:formatCode>
                <c:ptCount val="179"/>
                <c:pt idx="0">
                  <c:v>23982.456521739132</c:v>
                </c:pt>
                <c:pt idx="1">
                  <c:v>21577.4</c:v>
                </c:pt>
                <c:pt idx="2">
                  <c:v>33583.875</c:v>
                </c:pt>
                <c:pt idx="3">
                  <c:v>35306.142857142855</c:v>
                </c:pt>
                <c:pt idx="4">
                  <c:v>35397.375</c:v>
                </c:pt>
                <c:pt idx="5">
                  <c:v>24225.5</c:v>
                </c:pt>
                <c:pt idx="6">
                  <c:v>21851.393258426968</c:v>
                </c:pt>
                <c:pt idx="7">
                  <c:v>29337.957446808512</c:v>
                </c:pt>
                <c:pt idx="8">
                  <c:v>22993.348314606741</c:v>
                </c:pt>
                <c:pt idx="9">
                  <c:v>26698.645161290322</c:v>
                </c:pt>
                <c:pt idx="10">
                  <c:v>20309.557894736841</c:v>
                </c:pt>
                <c:pt idx="11">
                  <c:v>19295.042553191488</c:v>
                </c:pt>
                <c:pt idx="12">
                  <c:v>21332.204081632652</c:v>
                </c:pt>
                <c:pt idx="13">
                  <c:v>22915.533333333333</c:v>
                </c:pt>
                <c:pt idx="14">
                  <c:v>32187</c:v>
                </c:pt>
                <c:pt idx="15">
                  <c:v>24289.032258064515</c:v>
                </c:pt>
                <c:pt idx="16">
                  <c:v>22858.978723404256</c:v>
                </c:pt>
                <c:pt idx="17">
                  <c:v>20333.936170212764</c:v>
                </c:pt>
                <c:pt idx="18">
                  <c:v>26698.043478260868</c:v>
                </c:pt>
                <c:pt idx="19">
                  <c:v>17018.810126582277</c:v>
                </c:pt>
                <c:pt idx="20">
                  <c:v>36479.368421052633</c:v>
                </c:pt>
                <c:pt idx="21">
                  <c:v>31092.976744186046</c:v>
                </c:pt>
                <c:pt idx="22">
                  <c:v>40672.965517241377</c:v>
                </c:pt>
                <c:pt idx="23">
                  <c:v>33320.258064516129</c:v>
                </c:pt>
                <c:pt idx="24">
                  <c:v>35350.660194174758</c:v>
                </c:pt>
                <c:pt idx="25">
                  <c:v>41451.065217391304</c:v>
                </c:pt>
                <c:pt idx="26">
                  <c:v>50024.896551724138</c:v>
                </c:pt>
                <c:pt idx="27">
                  <c:v>37762.758620689652</c:v>
                </c:pt>
                <c:pt idx="28">
                  <c:v>42441.663716814161</c:v>
                </c:pt>
                <c:pt idx="31">
                  <c:v>29995.558441558442</c:v>
                </c:pt>
                <c:pt idx="32">
                  <c:v>29351.111111111109</c:v>
                </c:pt>
                <c:pt idx="33">
                  <c:v>32512.434782608696</c:v>
                </c:pt>
                <c:pt idx="34">
                  <c:v>23986</c:v>
                </c:pt>
                <c:pt idx="35">
                  <c:v>25809.669902912621</c:v>
                </c:pt>
                <c:pt idx="36">
                  <c:v>22395.957446808512</c:v>
                </c:pt>
                <c:pt idx="37">
                  <c:v>22045.34693877551</c:v>
                </c:pt>
                <c:pt idx="38">
                  <c:v>47231.82608695652</c:v>
                </c:pt>
                <c:pt idx="39">
                  <c:v>34468.909090909088</c:v>
                </c:pt>
                <c:pt idx="40">
                  <c:v>36297.238095238092</c:v>
                </c:pt>
                <c:pt idx="41">
                  <c:v>44293.599999999999</c:v>
                </c:pt>
                <c:pt idx="42">
                  <c:v>35708.833333333336</c:v>
                </c:pt>
                <c:pt idx="43">
                  <c:v>34198.77108433735</c:v>
                </c:pt>
                <c:pt idx="44">
                  <c:v>35999</c:v>
                </c:pt>
                <c:pt idx="45">
                  <c:v>34114</c:v>
                </c:pt>
                <c:pt idx="46">
                  <c:v>29658.08695652174</c:v>
                </c:pt>
                <c:pt idx="47">
                  <c:v>27205.043478260868</c:v>
                </c:pt>
                <c:pt idx="48">
                  <c:v>28520.535211267605</c:v>
                </c:pt>
                <c:pt idx="49">
                  <c:v>38830.071428571428</c:v>
                </c:pt>
                <c:pt idx="50">
                  <c:v>29498.022471910113</c:v>
                </c:pt>
                <c:pt idx="51">
                  <c:v>38779.156626506025</c:v>
                </c:pt>
                <c:pt idx="52">
                  <c:v>26139.663716814161</c:v>
                </c:pt>
                <c:pt idx="53">
                  <c:v>28258.941176470587</c:v>
                </c:pt>
                <c:pt idx="54">
                  <c:v>28897.375</c:v>
                </c:pt>
                <c:pt idx="55">
                  <c:v>24507.599999999999</c:v>
                </c:pt>
                <c:pt idx="56">
                  <c:v>27313.419354838708</c:v>
                </c:pt>
                <c:pt idx="57">
                  <c:v>17694.165517241378</c:v>
                </c:pt>
                <c:pt idx="58">
                  <c:v>34522.468085106382</c:v>
                </c:pt>
                <c:pt idx="59">
                  <c:v>26435.865168539327</c:v>
                </c:pt>
                <c:pt idx="60">
                  <c:v>25391.4375</c:v>
                </c:pt>
                <c:pt idx="61">
                  <c:v>20231.25</c:v>
                </c:pt>
                <c:pt idx="62">
                  <c:v>29176.0625</c:v>
                </c:pt>
                <c:pt idx="63">
                  <c:v>24589.604278074865</c:v>
                </c:pt>
                <c:pt idx="64">
                  <c:v>20594.166666666668</c:v>
                </c:pt>
                <c:pt idx="65">
                  <c:v>20574</c:v>
                </c:pt>
                <c:pt idx="66">
                  <c:v>20857.416666666668</c:v>
                </c:pt>
                <c:pt idx="67">
                  <c:v>18320.495798319327</c:v>
                </c:pt>
                <c:pt idx="68">
                  <c:v>40273.35</c:v>
                </c:pt>
                <c:pt idx="69">
                  <c:v>21373.258064516129</c:v>
                </c:pt>
                <c:pt idx="70">
                  <c:v>40106.444444444445</c:v>
                </c:pt>
                <c:pt idx="71">
                  <c:v>25201.548387096773</c:v>
                </c:pt>
                <c:pt idx="72">
                  <c:v>31002.891891891893</c:v>
                </c:pt>
                <c:pt idx="73">
                  <c:v>29584.285714285714</c:v>
                </c:pt>
                <c:pt idx="74">
                  <c:v>25226.190476190477</c:v>
                </c:pt>
                <c:pt idx="75">
                  <c:v>19633.42105263158</c:v>
                </c:pt>
                <c:pt idx="76">
                  <c:v>31095.287671232876</c:v>
                </c:pt>
                <c:pt idx="77">
                  <c:v>45466.720000000001</c:v>
                </c:pt>
                <c:pt idx="78">
                  <c:v>22687.512605042019</c:v>
                </c:pt>
                <c:pt idx="79">
                  <c:v>30553.42105263158</c:v>
                </c:pt>
                <c:pt idx="80">
                  <c:v>25899</c:v>
                </c:pt>
                <c:pt idx="81">
                  <c:v>24582.580645161292</c:v>
                </c:pt>
                <c:pt idx="82">
                  <c:v>24139.768421052631</c:v>
                </c:pt>
                <c:pt idx="83">
                  <c:v>16581.132075471698</c:v>
                </c:pt>
                <c:pt idx="84">
                  <c:v>17512.012987012986</c:v>
                </c:pt>
                <c:pt idx="85">
                  <c:v>19946.447368421053</c:v>
                </c:pt>
                <c:pt idx="86">
                  <c:v>33195.5</c:v>
                </c:pt>
                <c:pt idx="87">
                  <c:v>33227.060240963852</c:v>
                </c:pt>
                <c:pt idx="88">
                  <c:v>24917.862068965518</c:v>
                </c:pt>
                <c:pt idx="89">
                  <c:v>23794.482758620688</c:v>
                </c:pt>
                <c:pt idx="90">
                  <c:v>34944</c:v>
                </c:pt>
                <c:pt idx="91">
                  <c:v>31950.857142857141</c:v>
                </c:pt>
                <c:pt idx="92">
                  <c:v>29096.621848739494</c:v>
                </c:pt>
                <c:pt idx="93">
                  <c:v>24091.041322314049</c:v>
                </c:pt>
                <c:pt idx="94">
                  <c:v>39427.916666666664</c:v>
                </c:pt>
                <c:pt idx="95">
                  <c:v>37348.109589041094</c:v>
                </c:pt>
                <c:pt idx="96">
                  <c:v>38274.929577464791</c:v>
                </c:pt>
                <c:pt idx="97">
                  <c:v>37519.083333333336</c:v>
                </c:pt>
                <c:pt idx="98">
                  <c:v>0</c:v>
                </c:pt>
                <c:pt idx="99">
                  <c:v>36583.026315789473</c:v>
                </c:pt>
                <c:pt idx="100">
                  <c:v>0</c:v>
                </c:pt>
                <c:pt idx="101">
                  <c:v>32727.825000000001</c:v>
                </c:pt>
                <c:pt idx="102">
                  <c:v>31619.620253164558</c:v>
                </c:pt>
                <c:pt idx="103">
                  <c:v>37820.883116883117</c:v>
                </c:pt>
                <c:pt idx="104">
                  <c:v>34507.390243902439</c:v>
                </c:pt>
                <c:pt idx="105">
                  <c:v>21270.122448979593</c:v>
                </c:pt>
                <c:pt idx="106">
                  <c:v>40109.68</c:v>
                </c:pt>
                <c:pt idx="107">
                  <c:v>38954.400000000001</c:v>
                </c:pt>
                <c:pt idx="108">
                  <c:v>22860.85135135135</c:v>
                </c:pt>
                <c:pt idx="109">
                  <c:v>25231</c:v>
                </c:pt>
                <c:pt idx="110">
                  <c:v>45647.57746478873</c:v>
                </c:pt>
                <c:pt idx="111">
                  <c:v>21268.872483221476</c:v>
                </c:pt>
                <c:pt idx="112">
                  <c:v>19396.35616438356</c:v>
                </c:pt>
                <c:pt idx="113">
                  <c:v>17969.909774436092</c:v>
                </c:pt>
                <c:pt idx="114">
                  <c:v>0</c:v>
                </c:pt>
                <c:pt idx="115">
                  <c:v>0</c:v>
                </c:pt>
                <c:pt idx="116">
                  <c:v>21976.719101123595</c:v>
                </c:pt>
                <c:pt idx="117">
                  <c:v>0</c:v>
                </c:pt>
                <c:pt idx="118">
                  <c:v>28344.136363636364</c:v>
                </c:pt>
                <c:pt idx="119">
                  <c:v>24721.021276595744</c:v>
                </c:pt>
                <c:pt idx="120">
                  <c:v>37858.689655172413</c:v>
                </c:pt>
                <c:pt idx="121">
                  <c:v>36273.545454545456</c:v>
                </c:pt>
                <c:pt idx="122">
                  <c:v>47586.882352941175</c:v>
                </c:pt>
                <c:pt idx="123">
                  <c:v>47865.257142857146</c:v>
                </c:pt>
                <c:pt idx="124">
                  <c:v>37918.63636363636</c:v>
                </c:pt>
                <c:pt idx="125">
                  <c:v>47107.542857142857</c:v>
                </c:pt>
                <c:pt idx="126">
                  <c:v>29943.244897959183</c:v>
                </c:pt>
                <c:pt idx="127">
                  <c:v>29959.647058823528</c:v>
                </c:pt>
                <c:pt idx="128">
                  <c:v>24471.811764705883</c:v>
                </c:pt>
                <c:pt idx="129">
                  <c:v>30996.244897959183</c:v>
                </c:pt>
                <c:pt idx="130">
                  <c:v>29344.137931034482</c:v>
                </c:pt>
                <c:pt idx="131">
                  <c:v>29352.63157894737</c:v>
                </c:pt>
                <c:pt idx="132">
                  <c:v>30514.466666666667</c:v>
                </c:pt>
                <c:pt idx="133">
                  <c:v>39218.58139534884</c:v>
                </c:pt>
                <c:pt idx="134">
                  <c:v>37199.175000000003</c:v>
                </c:pt>
                <c:pt idx="135">
                  <c:v>32647</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29359.937007874014</c:v>
                </c:pt>
                <c:pt idx="157">
                  <c:v>32758.206896551725</c:v>
                </c:pt>
                <c:pt idx="158">
                  <c:v>33535.894736842107</c:v>
                </c:pt>
                <c:pt idx="159">
                  <c:v>28348.357142857141</c:v>
                </c:pt>
                <c:pt idx="160">
                  <c:v>0</c:v>
                </c:pt>
                <c:pt idx="161">
                  <c:v>25872.506024096387</c:v>
                </c:pt>
                <c:pt idx="162">
                  <c:v>29089.666666666668</c:v>
                </c:pt>
                <c:pt idx="163">
                  <c:v>25256.833333333332</c:v>
                </c:pt>
                <c:pt idx="164">
                  <c:v>13898.778947368421</c:v>
                </c:pt>
                <c:pt idx="165">
                  <c:v>25354.482758620688</c:v>
                </c:pt>
                <c:pt idx="166">
                  <c:v>16675.009900990099</c:v>
                </c:pt>
                <c:pt idx="167">
                  <c:v>15903.333333333334</c:v>
                </c:pt>
                <c:pt idx="168">
                  <c:v>14724.857142857143</c:v>
                </c:pt>
                <c:pt idx="169">
                  <c:v>17428.465116279069</c:v>
                </c:pt>
                <c:pt idx="170">
                  <c:v>22206.785714285714</c:v>
                </c:pt>
                <c:pt idx="171">
                  <c:v>22093.933333333334</c:v>
                </c:pt>
                <c:pt idx="172">
                  <c:v>27179</c:v>
                </c:pt>
                <c:pt idx="173">
                  <c:v>0</c:v>
                </c:pt>
                <c:pt idx="174">
                  <c:v>0</c:v>
                </c:pt>
                <c:pt idx="175">
                  <c:v>0</c:v>
                </c:pt>
                <c:pt idx="176">
                  <c:v>27994.067796610168</c:v>
                </c:pt>
                <c:pt idx="177">
                  <c:v>0</c:v>
                </c:pt>
                <c:pt idx="178">
                  <c:v>23558.689655172413</c:v>
                </c:pt>
              </c:numCache>
            </c:numRef>
          </c:yVal>
          <c:smooth val="0"/>
          <c:extLst>
            <c:ext xmlns:c16="http://schemas.microsoft.com/office/drawing/2014/chart" uri="{C3380CC4-5D6E-409C-BE32-E72D297353CC}">
              <c16:uniqueId val="{00000002-DF6D-4796-94A9-728DDA587FDB}"/>
            </c:ext>
          </c:extLst>
        </c:ser>
        <c:ser>
          <c:idx val="4"/>
          <c:order val="3"/>
          <c:tx>
            <c:v>1.5" &amp; FourThirds</c:v>
          </c:tx>
          <c:spPr>
            <a:ln w="25400" cap="rnd">
              <a:noFill/>
              <a:round/>
            </a:ln>
            <a:effectLst/>
          </c:spPr>
          <c:marker>
            <c:symbol val="diamond"/>
            <c:size val="4"/>
            <c:spPr>
              <a:solidFill>
                <a:schemeClr val="accent5"/>
              </a:solidFill>
              <a:ln w="9525">
                <a:solidFill>
                  <a:schemeClr val="accent5"/>
                </a:solidFill>
              </a:ln>
              <a:effectLst/>
            </c:spPr>
          </c:marker>
          <c:xVal>
            <c:numRef>
              <c:f>Data!$F$262:$F$328</c:f>
              <c:numCache>
                <c:formatCode>yyyy"年"m"月"</c:formatCode>
                <c:ptCount val="67"/>
                <c:pt idx="0">
                  <c:v>41671</c:v>
                </c:pt>
                <c:pt idx="1">
                  <c:v>40909</c:v>
                </c:pt>
                <c:pt idx="2">
                  <c:v>39295</c:v>
                </c:pt>
                <c:pt idx="3">
                  <c:v>43132</c:v>
                </c:pt>
                <c:pt idx="4">
                  <c:v>43101</c:v>
                </c:pt>
                <c:pt idx="5">
                  <c:v>43040</c:v>
                </c:pt>
                <c:pt idx="6">
                  <c:v>42736</c:v>
                </c:pt>
                <c:pt idx="7">
                  <c:v>42736</c:v>
                </c:pt>
                <c:pt idx="8">
                  <c:v>42614</c:v>
                </c:pt>
                <c:pt idx="9">
                  <c:v>42461</c:v>
                </c:pt>
                <c:pt idx="10">
                  <c:v>42401</c:v>
                </c:pt>
                <c:pt idx="11">
                  <c:v>42248</c:v>
                </c:pt>
                <c:pt idx="12">
                  <c:v>42186</c:v>
                </c:pt>
                <c:pt idx="13">
                  <c:v>42125</c:v>
                </c:pt>
                <c:pt idx="14">
                  <c:v>42005</c:v>
                </c:pt>
                <c:pt idx="15">
                  <c:v>41883</c:v>
                </c:pt>
                <c:pt idx="16">
                  <c:v>41671</c:v>
                </c:pt>
                <c:pt idx="17">
                  <c:v>41548</c:v>
                </c:pt>
                <c:pt idx="18">
                  <c:v>41487</c:v>
                </c:pt>
                <c:pt idx="19">
                  <c:v>41365</c:v>
                </c:pt>
                <c:pt idx="20">
                  <c:v>41365</c:v>
                </c:pt>
                <c:pt idx="21">
                  <c:v>41153</c:v>
                </c:pt>
                <c:pt idx="22">
                  <c:v>41091</c:v>
                </c:pt>
                <c:pt idx="23">
                  <c:v>41000</c:v>
                </c:pt>
                <c:pt idx="24">
                  <c:v>40848</c:v>
                </c:pt>
                <c:pt idx="25">
                  <c:v>40695</c:v>
                </c:pt>
                <c:pt idx="26">
                  <c:v>40664</c:v>
                </c:pt>
                <c:pt idx="27">
                  <c:v>40483</c:v>
                </c:pt>
                <c:pt idx="28">
                  <c:v>40422</c:v>
                </c:pt>
                <c:pt idx="29">
                  <c:v>40238</c:v>
                </c:pt>
                <c:pt idx="30">
                  <c:v>40057</c:v>
                </c:pt>
                <c:pt idx="31">
                  <c:v>39873</c:v>
                </c:pt>
                <c:pt idx="32">
                  <c:v>39692</c:v>
                </c:pt>
                <c:pt idx="33">
                  <c:v>42736</c:v>
                </c:pt>
                <c:pt idx="34">
                  <c:v>41883</c:v>
                </c:pt>
                <c:pt idx="35">
                  <c:v>40422</c:v>
                </c:pt>
                <c:pt idx="36">
                  <c:v>40026</c:v>
                </c:pt>
                <c:pt idx="37">
                  <c:v>40026</c:v>
                </c:pt>
                <c:pt idx="38">
                  <c:v>39845</c:v>
                </c:pt>
                <c:pt idx="39">
                  <c:v>39753</c:v>
                </c:pt>
                <c:pt idx="40">
                  <c:v>39569</c:v>
                </c:pt>
                <c:pt idx="41">
                  <c:v>39508</c:v>
                </c:pt>
                <c:pt idx="42">
                  <c:v>39356</c:v>
                </c:pt>
                <c:pt idx="43">
                  <c:v>39142</c:v>
                </c:pt>
                <c:pt idx="44">
                  <c:v>39142</c:v>
                </c:pt>
                <c:pt idx="45">
                  <c:v>42614</c:v>
                </c:pt>
                <c:pt idx="46">
                  <c:v>42614</c:v>
                </c:pt>
                <c:pt idx="47">
                  <c:v>42370</c:v>
                </c:pt>
                <c:pt idx="48">
                  <c:v>42217</c:v>
                </c:pt>
                <c:pt idx="49">
                  <c:v>42036</c:v>
                </c:pt>
                <c:pt idx="50">
                  <c:v>42036</c:v>
                </c:pt>
                <c:pt idx="51">
                  <c:v>41852</c:v>
                </c:pt>
                <c:pt idx="52">
                  <c:v>41640</c:v>
                </c:pt>
                <c:pt idx="53">
                  <c:v>41518</c:v>
                </c:pt>
                <c:pt idx="54">
                  <c:v>41395</c:v>
                </c:pt>
                <c:pt idx="55">
                  <c:v>41395</c:v>
                </c:pt>
                <c:pt idx="56">
                  <c:v>41153</c:v>
                </c:pt>
                <c:pt idx="57">
                  <c:v>41153</c:v>
                </c:pt>
                <c:pt idx="58">
                  <c:v>40940</c:v>
                </c:pt>
                <c:pt idx="59">
                  <c:v>40695</c:v>
                </c:pt>
                <c:pt idx="60">
                  <c:v>40695</c:v>
                </c:pt>
                <c:pt idx="61">
                  <c:v>40695</c:v>
                </c:pt>
                <c:pt idx="62">
                  <c:v>40544</c:v>
                </c:pt>
                <c:pt idx="63">
                  <c:v>40210</c:v>
                </c:pt>
                <c:pt idx="64">
                  <c:v>40118</c:v>
                </c:pt>
                <c:pt idx="65">
                  <c:v>39814</c:v>
                </c:pt>
                <c:pt idx="66">
                  <c:v>41883</c:v>
                </c:pt>
              </c:numCache>
            </c:numRef>
          </c:xVal>
          <c:yVal>
            <c:numRef>
              <c:f>Data!$Z$262:$Z$328</c:f>
              <c:numCache>
                <c:formatCode>#,##0_ </c:formatCode>
                <c:ptCount val="67"/>
                <c:pt idx="0">
                  <c:v>18367.793814432989</c:v>
                </c:pt>
                <c:pt idx="1">
                  <c:v>22466.720930232557</c:v>
                </c:pt>
                <c:pt idx="2">
                  <c:v>17332.924528301886</c:v>
                </c:pt>
                <c:pt idx="6">
                  <c:v>32094.400000000001</c:v>
                </c:pt>
                <c:pt idx="7">
                  <c:v>18867.439024390245</c:v>
                </c:pt>
                <c:pt idx="8">
                  <c:v>17555.724770642202</c:v>
                </c:pt>
                <c:pt idx="9">
                  <c:v>18629.791304347826</c:v>
                </c:pt>
                <c:pt idx="10">
                  <c:v>0</c:v>
                </c:pt>
                <c:pt idx="11">
                  <c:v>0</c:v>
                </c:pt>
                <c:pt idx="12">
                  <c:v>29586.761904761905</c:v>
                </c:pt>
                <c:pt idx="13">
                  <c:v>0</c:v>
                </c:pt>
                <c:pt idx="14">
                  <c:v>0</c:v>
                </c:pt>
                <c:pt idx="15">
                  <c:v>18014.816326530614</c:v>
                </c:pt>
                <c:pt idx="16">
                  <c:v>26884.295454545456</c:v>
                </c:pt>
                <c:pt idx="17">
                  <c:v>19514.474226804123</c:v>
                </c:pt>
                <c:pt idx="18">
                  <c:v>18520.666666666668</c:v>
                </c:pt>
                <c:pt idx="19">
                  <c:v>12976.927152317881</c:v>
                </c:pt>
                <c:pt idx="20">
                  <c:v>10745.526315789473</c:v>
                </c:pt>
                <c:pt idx="21">
                  <c:v>24806.489361702126</c:v>
                </c:pt>
                <c:pt idx="22">
                  <c:v>12854.18918918919</c:v>
                </c:pt>
                <c:pt idx="23">
                  <c:v>13994.582278481013</c:v>
                </c:pt>
                <c:pt idx="24">
                  <c:v>12500.301369863013</c:v>
                </c:pt>
                <c:pt idx="25">
                  <c:v>11691.225</c:v>
                </c:pt>
                <c:pt idx="26">
                  <c:v>13797.624161073825</c:v>
                </c:pt>
                <c:pt idx="27">
                  <c:v>14633.574468085106</c:v>
                </c:pt>
                <c:pt idx="28">
                  <c:v>11821.904191616766</c:v>
                </c:pt>
                <c:pt idx="29">
                  <c:v>14478.812903225806</c:v>
                </c:pt>
                <c:pt idx="30">
                  <c:v>14630.727272727272</c:v>
                </c:pt>
                <c:pt idx="31">
                  <c:v>18427.357664233576</c:v>
                </c:pt>
                <c:pt idx="32">
                  <c:v>13936</c:v>
                </c:pt>
                <c:pt idx="34">
                  <c:v>17755.919999999998</c:v>
                </c:pt>
                <c:pt idx="35">
                  <c:v>18041.796610169491</c:v>
                </c:pt>
                <c:pt idx="36">
                  <c:v>17531.903999999999</c:v>
                </c:pt>
                <c:pt idx="37">
                  <c:v>20909.032258064515</c:v>
                </c:pt>
                <c:pt idx="38">
                  <c:v>17793.969924812031</c:v>
                </c:pt>
                <c:pt idx="39">
                  <c:v>17838.84375</c:v>
                </c:pt>
                <c:pt idx="40">
                  <c:v>20509.767441860466</c:v>
                </c:pt>
                <c:pt idx="41">
                  <c:v>20475.599999999999</c:v>
                </c:pt>
                <c:pt idx="42">
                  <c:v>21736.881355932204</c:v>
                </c:pt>
                <c:pt idx="43">
                  <c:v>18066.599999999999</c:v>
                </c:pt>
                <c:pt idx="44">
                  <c:v>18156.137404580153</c:v>
                </c:pt>
                <c:pt idx="45">
                  <c:v>34239.180722891564</c:v>
                </c:pt>
                <c:pt idx="46">
                  <c:v>0</c:v>
                </c:pt>
                <c:pt idx="47">
                  <c:v>23274</c:v>
                </c:pt>
                <c:pt idx="48">
                  <c:v>26253.030927835051</c:v>
                </c:pt>
                <c:pt idx="49">
                  <c:v>0</c:v>
                </c:pt>
                <c:pt idx="50">
                  <c:v>27343.875</c:v>
                </c:pt>
                <c:pt idx="51">
                  <c:v>25507.5</c:v>
                </c:pt>
                <c:pt idx="52">
                  <c:v>24521.611111111109</c:v>
                </c:pt>
                <c:pt idx="53">
                  <c:v>16149.196721311475</c:v>
                </c:pt>
                <c:pt idx="54">
                  <c:v>26096.352941176472</c:v>
                </c:pt>
                <c:pt idx="55">
                  <c:v>0</c:v>
                </c:pt>
                <c:pt idx="56">
                  <c:v>24489.056603773584</c:v>
                </c:pt>
                <c:pt idx="57">
                  <c:v>24787.962616822431</c:v>
                </c:pt>
                <c:pt idx="58">
                  <c:v>24704.130841121496</c:v>
                </c:pt>
                <c:pt idx="59">
                  <c:v>17903.954545454544</c:v>
                </c:pt>
                <c:pt idx="60">
                  <c:v>18618.912</c:v>
                </c:pt>
                <c:pt idx="61">
                  <c:v>19264.741935483871</c:v>
                </c:pt>
                <c:pt idx="62">
                  <c:v>16353.39534883721</c:v>
                </c:pt>
                <c:pt idx="63">
                  <c:v>17224.790322580644</c:v>
                </c:pt>
                <c:pt idx="64">
                  <c:v>18250.741935483871</c:v>
                </c:pt>
                <c:pt idx="65">
                  <c:v>18414.975609756097</c:v>
                </c:pt>
                <c:pt idx="66">
                  <c:v>0</c:v>
                </c:pt>
              </c:numCache>
            </c:numRef>
          </c:yVal>
          <c:smooth val="0"/>
          <c:extLst>
            <c:ext xmlns:c16="http://schemas.microsoft.com/office/drawing/2014/chart" uri="{C3380CC4-5D6E-409C-BE32-E72D297353CC}">
              <c16:uniqueId val="{00000003-DF6D-4796-94A9-728DDA587FDB}"/>
            </c:ext>
          </c:extLst>
        </c:ser>
        <c:ser>
          <c:idx val="5"/>
          <c:order val="4"/>
          <c:tx>
            <c:strRef>
              <c:f>Data!$A$329</c:f>
              <c:strCache>
                <c:ptCount val="1"/>
                <c:pt idx="0">
                  <c:v>1"</c:v>
                </c:pt>
              </c:strCache>
            </c:strRef>
          </c:tx>
          <c:spPr>
            <a:ln w="25400" cap="rnd">
              <a:noFill/>
              <a:round/>
            </a:ln>
            <a:effectLst/>
          </c:spPr>
          <c:marker>
            <c:symbol val="diamond"/>
            <c:size val="4"/>
            <c:spPr>
              <a:solidFill>
                <a:schemeClr val="accent6"/>
              </a:solidFill>
              <a:ln w="9525">
                <a:solidFill>
                  <a:schemeClr val="accent6"/>
                </a:solidFill>
              </a:ln>
              <a:effectLst/>
            </c:spPr>
          </c:marker>
          <c:xVal>
            <c:numRef>
              <c:f>Data!$F$329:$F$366</c:f>
              <c:numCache>
                <c:formatCode>yyyy"年"m"月"</c:formatCode>
                <c:ptCount val="38"/>
                <c:pt idx="0">
                  <c:v>42736</c:v>
                </c:pt>
                <c:pt idx="1">
                  <c:v>42401</c:v>
                </c:pt>
                <c:pt idx="2">
                  <c:v>42278</c:v>
                </c:pt>
                <c:pt idx="3">
                  <c:v>42278</c:v>
                </c:pt>
                <c:pt idx="4">
                  <c:v>42156</c:v>
                </c:pt>
                <c:pt idx="5">
                  <c:v>41883</c:v>
                </c:pt>
                <c:pt idx="6">
                  <c:v>42095</c:v>
                </c:pt>
                <c:pt idx="7">
                  <c:v>41760</c:v>
                </c:pt>
                <c:pt idx="8">
                  <c:v>41730</c:v>
                </c:pt>
                <c:pt idx="9">
                  <c:v>41699</c:v>
                </c:pt>
                <c:pt idx="10">
                  <c:v>41518</c:v>
                </c:pt>
                <c:pt idx="11">
                  <c:v>41275</c:v>
                </c:pt>
                <c:pt idx="12">
                  <c:v>41275</c:v>
                </c:pt>
                <c:pt idx="13">
                  <c:v>41183</c:v>
                </c:pt>
                <c:pt idx="14">
                  <c:v>41122</c:v>
                </c:pt>
                <c:pt idx="15">
                  <c:v>40787</c:v>
                </c:pt>
                <c:pt idx="16">
                  <c:v>40787</c:v>
                </c:pt>
                <c:pt idx="17">
                  <c:v>42401</c:v>
                </c:pt>
                <c:pt idx="18">
                  <c:v>42401</c:v>
                </c:pt>
                <c:pt idx="19">
                  <c:v>42401</c:v>
                </c:pt>
                <c:pt idx="20">
                  <c:v>43671</c:v>
                </c:pt>
                <c:pt idx="21">
                  <c:v>42644</c:v>
                </c:pt>
                <c:pt idx="22">
                  <c:v>42430</c:v>
                </c:pt>
                <c:pt idx="23">
                  <c:v>42156</c:v>
                </c:pt>
                <c:pt idx="24">
                  <c:v>42156</c:v>
                </c:pt>
                <c:pt idx="25">
                  <c:v>41760</c:v>
                </c:pt>
                <c:pt idx="26">
                  <c:v>41548</c:v>
                </c:pt>
                <c:pt idx="27">
                  <c:v>41426</c:v>
                </c:pt>
                <c:pt idx="28">
                  <c:v>41061</c:v>
                </c:pt>
                <c:pt idx="29">
                  <c:v>43132</c:v>
                </c:pt>
                <c:pt idx="30">
                  <c:v>43132</c:v>
                </c:pt>
                <c:pt idx="31">
                  <c:v>42614</c:v>
                </c:pt>
                <c:pt idx="32">
                  <c:v>42614</c:v>
                </c:pt>
                <c:pt idx="33">
                  <c:v>42370</c:v>
                </c:pt>
                <c:pt idx="34">
                  <c:v>41883</c:v>
                </c:pt>
                <c:pt idx="35">
                  <c:v>41821</c:v>
                </c:pt>
                <c:pt idx="36">
                  <c:v>41699</c:v>
                </c:pt>
                <c:pt idx="37">
                  <c:v>41883</c:v>
                </c:pt>
              </c:numCache>
            </c:numRef>
          </c:xVal>
          <c:yVal>
            <c:numRef>
              <c:f>Data!$Z$329:$Z$366</c:f>
              <c:numCache>
                <c:formatCode>#,##0_ </c:formatCode>
                <c:ptCount val="38"/>
                <c:pt idx="0">
                  <c:v>13406.968421052632</c:v>
                </c:pt>
                <c:pt idx="1">
                  <c:v>0</c:v>
                </c:pt>
                <c:pt idx="2">
                  <c:v>10887.675675675675</c:v>
                </c:pt>
                <c:pt idx="3">
                  <c:v>0</c:v>
                </c:pt>
                <c:pt idx="4">
                  <c:v>11013.888888888889</c:v>
                </c:pt>
                <c:pt idx="5">
                  <c:v>11542.514285714286</c:v>
                </c:pt>
                <c:pt idx="6">
                  <c:v>13650.829787234043</c:v>
                </c:pt>
                <c:pt idx="7">
                  <c:v>0</c:v>
                </c:pt>
                <c:pt idx="8">
                  <c:v>13320.574468085106</c:v>
                </c:pt>
                <c:pt idx="9">
                  <c:v>13795.826086956522</c:v>
                </c:pt>
                <c:pt idx="10">
                  <c:v>10753.87786259542</c:v>
                </c:pt>
                <c:pt idx="11">
                  <c:v>21752</c:v>
                </c:pt>
                <c:pt idx="12">
                  <c:v>11628.55462184874</c:v>
                </c:pt>
                <c:pt idx="13">
                  <c:v>11642.459016393443</c:v>
                </c:pt>
                <c:pt idx="14">
                  <c:v>24542.470588235294</c:v>
                </c:pt>
                <c:pt idx="15">
                  <c:v>22960.849315068492</c:v>
                </c:pt>
                <c:pt idx="16">
                  <c:v>23715.205479452055</c:v>
                </c:pt>
                <c:pt idx="17">
                  <c:v>0</c:v>
                </c:pt>
                <c:pt idx="18">
                  <c:v>0</c:v>
                </c:pt>
                <c:pt idx="19">
                  <c:v>0</c:v>
                </c:pt>
                <c:pt idx="20">
                  <c:v>13189.583333333334</c:v>
                </c:pt>
                <c:pt idx="21">
                  <c:v>15618.571428571429</c:v>
                </c:pt>
                <c:pt idx="22">
                  <c:v>15902.112676056338</c:v>
                </c:pt>
                <c:pt idx="23">
                  <c:v>13734.709677419354</c:v>
                </c:pt>
                <c:pt idx="24">
                  <c:v>14935.186046511628</c:v>
                </c:pt>
                <c:pt idx="25">
                  <c:v>12194.787878787878</c:v>
                </c:pt>
                <c:pt idx="26">
                  <c:v>12183.6</c:v>
                </c:pt>
                <c:pt idx="27">
                  <c:v>10405.663366336634</c:v>
                </c:pt>
                <c:pt idx="28">
                  <c:v>10050.444444444445</c:v>
                </c:pt>
                <c:pt idx="31">
                  <c:v>14974.142857142857</c:v>
                </c:pt>
                <c:pt idx="32">
                  <c:v>14703</c:v>
                </c:pt>
                <c:pt idx="33">
                  <c:v>15216.348837209302</c:v>
                </c:pt>
                <c:pt idx="34">
                  <c:v>0</c:v>
                </c:pt>
                <c:pt idx="35">
                  <c:v>14287.714285714286</c:v>
                </c:pt>
                <c:pt idx="36">
                  <c:v>0</c:v>
                </c:pt>
              </c:numCache>
            </c:numRef>
          </c:yVal>
          <c:smooth val="0"/>
          <c:extLst>
            <c:ext xmlns:c16="http://schemas.microsoft.com/office/drawing/2014/chart" uri="{C3380CC4-5D6E-409C-BE32-E72D297353CC}">
              <c16:uniqueId val="{00000004-DF6D-4796-94A9-728DDA587FDB}"/>
            </c:ext>
          </c:extLst>
        </c:ser>
        <c:dLbls>
          <c:showLegendKey val="0"/>
          <c:showVal val="0"/>
          <c:showCatName val="0"/>
          <c:showSerName val="0"/>
          <c:showPercent val="0"/>
          <c:showBubbleSize val="0"/>
        </c:dLbls>
        <c:axId val="553897104"/>
        <c:axId val="553897496"/>
      </c:scatterChart>
      <c:valAx>
        <c:axId val="553897104"/>
        <c:scaling>
          <c:orientation val="minMax"/>
          <c:max val="44197"/>
          <c:min val="37622.5"/>
        </c:scaling>
        <c:delete val="0"/>
        <c:axPos val="b"/>
        <c:majorGridlines>
          <c:spPr>
            <a:ln w="9525" cap="flat" cmpd="sng" algn="ctr">
              <a:solidFill>
                <a:schemeClr val="tx1">
                  <a:lumMod val="15000"/>
                  <a:lumOff val="85000"/>
                </a:schemeClr>
              </a:solidFill>
              <a:round/>
            </a:ln>
            <a:effectLst/>
          </c:spPr>
        </c:majorGridlines>
        <c:numFmt formatCode="yyyy/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3897496"/>
        <c:crosses val="autoZero"/>
        <c:crossBetween val="midCat"/>
        <c:majorUnit val="365.25"/>
      </c:valAx>
      <c:valAx>
        <c:axId val="553897496"/>
        <c:scaling>
          <c:logBase val="10"/>
          <c:orientation val="minMax"/>
          <c:max val="200000"/>
          <c:min val="1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飽和電子数 </a:t>
                </a:r>
                <a:r>
                  <a:rPr lang="en-US" altLang="ja-JP"/>
                  <a: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3897104"/>
        <c:crosses val="autoZero"/>
        <c:crossBetween val="midCat"/>
      </c:valAx>
      <c:spPr>
        <a:noFill/>
        <a:ln>
          <a:noFill/>
        </a:ln>
        <a:effectLst/>
      </c:spPr>
    </c:plotArea>
    <c:legend>
      <c:legendPos val="r"/>
      <c:layout>
        <c:manualLayout>
          <c:xMode val="edge"/>
          <c:yMode val="edge"/>
          <c:x val="0.14876255026792196"/>
          <c:y val="0.10759542377624953"/>
          <c:w val="0.11559452714265374"/>
          <c:h val="0.17633352257300125"/>
        </c:manualLayout>
      </c:layout>
      <c:overlay val="1"/>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単位面積当たり飽和電子数推移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317156961133296E-2"/>
          <c:y val="7.346038196149339E-2"/>
          <c:w val="0.88567280862358988"/>
          <c:h val="0.8279229631071805"/>
        </c:manualLayout>
      </c:layout>
      <c:scatterChart>
        <c:scatterStyle val="lineMarker"/>
        <c:varyColors val="0"/>
        <c:ser>
          <c:idx val="0"/>
          <c:order val="0"/>
          <c:tx>
            <c:strRef>
              <c:f>Data!$A$5</c:f>
              <c:strCache>
                <c:ptCount val="1"/>
                <c:pt idx="0">
                  <c:v>645</c:v>
                </c:pt>
              </c:strCache>
            </c:strRef>
          </c:tx>
          <c:spPr>
            <a:ln w="25400" cap="rnd">
              <a:noFill/>
              <a:round/>
            </a:ln>
            <a:effectLst/>
          </c:spPr>
          <c:marker>
            <c:symbol val="diamond"/>
            <c:size val="4"/>
            <c:spPr>
              <a:solidFill>
                <a:schemeClr val="tx1"/>
              </a:solidFill>
              <a:ln w="9525">
                <a:solidFill>
                  <a:schemeClr val="tx1"/>
                </a:solidFill>
              </a:ln>
              <a:effectLst/>
            </c:spPr>
          </c:marker>
          <c:xVal>
            <c:numRef>
              <c:f>Data!$F$5:$F$11</c:f>
              <c:numCache>
                <c:formatCode>yyyy"年"m"月"</c:formatCode>
                <c:ptCount val="7"/>
                <c:pt idx="0">
                  <c:v>42339</c:v>
                </c:pt>
                <c:pt idx="1">
                  <c:v>41730</c:v>
                </c:pt>
                <c:pt idx="2">
                  <c:v>40238</c:v>
                </c:pt>
                <c:pt idx="3">
                  <c:v>41883</c:v>
                </c:pt>
                <c:pt idx="4">
                  <c:v>41883</c:v>
                </c:pt>
                <c:pt idx="5">
                  <c:v>41153</c:v>
                </c:pt>
                <c:pt idx="6">
                  <c:v>42522</c:v>
                </c:pt>
              </c:numCache>
            </c:numRef>
          </c:xVal>
          <c:yVal>
            <c:numRef>
              <c:f>Data!$AA$5:$AA$11</c:f>
              <c:numCache>
                <c:formatCode>#,##0_ </c:formatCode>
                <c:ptCount val="7"/>
                <c:pt idx="0">
                  <c:v>0</c:v>
                </c:pt>
                <c:pt idx="1">
                  <c:v>1710.2662432083212</c:v>
                </c:pt>
                <c:pt idx="2">
                  <c:v>1126.7062437024795</c:v>
                </c:pt>
                <c:pt idx="3">
                  <c:v>0</c:v>
                </c:pt>
                <c:pt idx="4">
                  <c:v>0</c:v>
                </c:pt>
                <c:pt idx="5">
                  <c:v>912.08399719960664</c:v>
                </c:pt>
                <c:pt idx="6">
                  <c:v>1873.2707969600306</c:v>
                </c:pt>
              </c:numCache>
            </c:numRef>
          </c:yVal>
          <c:smooth val="0"/>
          <c:extLst>
            <c:ext xmlns:c16="http://schemas.microsoft.com/office/drawing/2014/chart" uri="{C3380CC4-5D6E-409C-BE32-E72D297353CC}">
              <c16:uniqueId val="{00000000-7491-4EB1-BD44-99FDC3A7E1DF}"/>
            </c:ext>
          </c:extLst>
        </c:ser>
        <c:ser>
          <c:idx val="1"/>
          <c:order val="1"/>
          <c:tx>
            <c:v>FullFrame &amp; APS-H</c:v>
          </c:tx>
          <c:spPr>
            <a:ln w="25400" cap="rnd">
              <a:noFill/>
              <a:round/>
            </a:ln>
            <a:effectLst/>
          </c:spPr>
          <c:marker>
            <c:symbol val="diamond"/>
            <c:size val="4"/>
            <c:spPr>
              <a:solidFill>
                <a:srgbClr val="FF5050"/>
              </a:solidFill>
              <a:ln w="9525">
                <a:solidFill>
                  <a:srgbClr val="FF5050"/>
                </a:solidFill>
              </a:ln>
              <a:effectLst/>
            </c:spPr>
          </c:marker>
          <c:xVal>
            <c:numRef>
              <c:f>Data!$F$12:$F$82</c:f>
              <c:numCache>
                <c:formatCode>yyyy"年"m"月"</c:formatCode>
                <c:ptCount val="71"/>
                <c:pt idx="0">
                  <c:v>43837</c:v>
                </c:pt>
                <c:pt idx="1">
                  <c:v>42887</c:v>
                </c:pt>
                <c:pt idx="2">
                  <c:v>42583</c:v>
                </c:pt>
                <c:pt idx="3">
                  <c:v>42401</c:v>
                </c:pt>
                <c:pt idx="4">
                  <c:v>42036</c:v>
                </c:pt>
                <c:pt idx="5">
                  <c:v>42036</c:v>
                </c:pt>
                <c:pt idx="6">
                  <c:v>41153</c:v>
                </c:pt>
                <c:pt idx="7">
                  <c:v>41122</c:v>
                </c:pt>
                <c:pt idx="8">
                  <c:v>40969</c:v>
                </c:pt>
                <c:pt idx="9">
                  <c:v>40817</c:v>
                </c:pt>
                <c:pt idx="10">
                  <c:v>39692</c:v>
                </c:pt>
                <c:pt idx="11">
                  <c:v>39264</c:v>
                </c:pt>
                <c:pt idx="12">
                  <c:v>38565</c:v>
                </c:pt>
                <c:pt idx="13">
                  <c:v>38231</c:v>
                </c:pt>
                <c:pt idx="14">
                  <c:v>37500</c:v>
                </c:pt>
                <c:pt idx="15">
                  <c:v>43510</c:v>
                </c:pt>
                <c:pt idx="16">
                  <c:v>43348</c:v>
                </c:pt>
                <c:pt idx="17">
                  <c:v>42948</c:v>
                </c:pt>
                <c:pt idx="18">
                  <c:v>42370</c:v>
                </c:pt>
                <c:pt idx="19">
                  <c:v>42036</c:v>
                </c:pt>
                <c:pt idx="20">
                  <c:v>41883</c:v>
                </c:pt>
                <c:pt idx="21">
                  <c:v>41791</c:v>
                </c:pt>
                <c:pt idx="22">
                  <c:v>41671</c:v>
                </c:pt>
                <c:pt idx="23">
                  <c:v>41579</c:v>
                </c:pt>
                <c:pt idx="24">
                  <c:v>41548</c:v>
                </c:pt>
                <c:pt idx="25">
                  <c:v>41153</c:v>
                </c:pt>
                <c:pt idx="26">
                  <c:v>40940</c:v>
                </c:pt>
                <c:pt idx="27">
                  <c:v>40940</c:v>
                </c:pt>
                <c:pt idx="28">
                  <c:v>40909</c:v>
                </c:pt>
                <c:pt idx="29">
                  <c:v>40087</c:v>
                </c:pt>
                <c:pt idx="30">
                  <c:v>39783</c:v>
                </c:pt>
                <c:pt idx="31">
                  <c:v>39630</c:v>
                </c:pt>
                <c:pt idx="32">
                  <c:v>39295</c:v>
                </c:pt>
                <c:pt idx="33">
                  <c:v>43335</c:v>
                </c:pt>
                <c:pt idx="34">
                  <c:v>43335</c:v>
                </c:pt>
                <c:pt idx="36">
                  <c:v>41153</c:v>
                </c:pt>
                <c:pt idx="37">
                  <c:v>40026</c:v>
                </c:pt>
                <c:pt idx="38">
                  <c:v>39692</c:v>
                </c:pt>
                <c:pt idx="39">
                  <c:v>43741</c:v>
                </c:pt>
                <c:pt idx="40">
                  <c:v>43662</c:v>
                </c:pt>
                <c:pt idx="41">
                  <c:v>43132</c:v>
                </c:pt>
                <c:pt idx="42">
                  <c:v>43009</c:v>
                </c:pt>
                <c:pt idx="43">
                  <c:v>42826</c:v>
                </c:pt>
                <c:pt idx="44">
                  <c:v>42248</c:v>
                </c:pt>
                <c:pt idx="45">
                  <c:v>42156</c:v>
                </c:pt>
                <c:pt idx="46">
                  <c:v>41944</c:v>
                </c:pt>
                <c:pt idx="47">
                  <c:v>41730</c:v>
                </c:pt>
                <c:pt idx="48">
                  <c:v>41548</c:v>
                </c:pt>
                <c:pt idx="49">
                  <c:v>41548</c:v>
                </c:pt>
                <c:pt idx="50">
                  <c:v>42278</c:v>
                </c:pt>
                <c:pt idx="51">
                  <c:v>41426</c:v>
                </c:pt>
                <c:pt idx="52">
                  <c:v>41153</c:v>
                </c:pt>
                <c:pt idx="53">
                  <c:v>43467</c:v>
                </c:pt>
                <c:pt idx="54">
                  <c:v>42401</c:v>
                </c:pt>
                <c:pt idx="55">
                  <c:v>43531</c:v>
                </c:pt>
                <c:pt idx="56">
                  <c:v>42736</c:v>
                </c:pt>
                <c:pt idx="57">
                  <c:v>42309</c:v>
                </c:pt>
                <c:pt idx="58">
                  <c:v>42278</c:v>
                </c:pt>
                <c:pt idx="59">
                  <c:v>41883</c:v>
                </c:pt>
                <c:pt idx="60">
                  <c:v>41852</c:v>
                </c:pt>
                <c:pt idx="61">
                  <c:v>41153</c:v>
                </c:pt>
                <c:pt idx="62">
                  <c:v>41153</c:v>
                </c:pt>
                <c:pt idx="63">
                  <c:v>40544</c:v>
                </c:pt>
                <c:pt idx="64">
                  <c:v>40057</c:v>
                </c:pt>
                <c:pt idx="65">
                  <c:v>42156</c:v>
                </c:pt>
                <c:pt idx="66">
                  <c:v>40087</c:v>
                </c:pt>
                <c:pt idx="67">
                  <c:v>39114</c:v>
                </c:pt>
                <c:pt idx="68">
                  <c:v>38565</c:v>
                </c:pt>
                <c:pt idx="69">
                  <c:v>37987</c:v>
                </c:pt>
                <c:pt idx="70">
                  <c:v>38961</c:v>
                </c:pt>
              </c:numCache>
            </c:numRef>
          </c:xVal>
          <c:yVal>
            <c:numRef>
              <c:f>Data!$AA$12:$AA$82</c:f>
              <c:numCache>
                <c:formatCode>#,##0_ </c:formatCode>
                <c:ptCount val="71"/>
                <c:pt idx="0">
                  <c:v>1953.4473788686869</c:v>
                </c:pt>
                <c:pt idx="1">
                  <c:v>2678.0563625918485</c:v>
                </c:pt>
                <c:pt idx="2">
                  <c:v>2666.8606370370376</c:v>
                </c:pt>
                <c:pt idx="3">
                  <c:v>2375.841529904762</c:v>
                </c:pt>
                <c:pt idx="4">
                  <c:v>1928.1873299393937</c:v>
                </c:pt>
                <c:pt idx="5">
                  <c:v>1931.5874870303028</c:v>
                </c:pt>
                <c:pt idx="6">
                  <c:v>1762.9243839999999</c:v>
                </c:pt>
                <c:pt idx="7">
                  <c:v>0</c:v>
                </c:pt>
                <c:pt idx="8">
                  <c:v>1845.2456918518517</c:v>
                </c:pt>
                <c:pt idx="9">
                  <c:v>1843.9479276562499</c:v>
                </c:pt>
                <c:pt idx="10">
                  <c:v>1609.2595956369867</c:v>
                </c:pt>
                <c:pt idx="11">
                  <c:v>1354.8975805662101</c:v>
                </c:pt>
                <c:pt idx="12">
                  <c:v>887.16917485507247</c:v>
                </c:pt>
                <c:pt idx="13">
                  <c:v>1003.7597165440918</c:v>
                </c:pt>
                <c:pt idx="14">
                  <c:v>524.702150761761</c:v>
                </c:pt>
                <c:pt idx="15">
                  <c:v>2511.0069026280062</c:v>
                </c:pt>
                <c:pt idx="16">
                  <c:v>2256.495527</c:v>
                </c:pt>
                <c:pt idx="17">
                  <c:v>3301.6051289845254</c:v>
                </c:pt>
                <c:pt idx="18">
                  <c:v>2916.4082591786223</c:v>
                </c:pt>
                <c:pt idx="19">
                  <c:v>0</c:v>
                </c:pt>
                <c:pt idx="20">
                  <c:v>2323.8327777069489</c:v>
                </c:pt>
                <c:pt idx="21">
                  <c:v>3320.2925106006587</c:v>
                </c:pt>
                <c:pt idx="22">
                  <c:v>2346.6023389787656</c:v>
                </c:pt>
                <c:pt idx="23">
                  <c:v>2537.4499701621621</c:v>
                </c:pt>
                <c:pt idx="24">
                  <c:v>2140.5866075241843</c:v>
                </c:pt>
                <c:pt idx="25">
                  <c:v>2176.2695759516764</c:v>
                </c:pt>
                <c:pt idx="26">
                  <c:v>2367.3125415217796</c:v>
                </c:pt>
                <c:pt idx="27">
                  <c:v>2082.4879032876124</c:v>
                </c:pt>
                <c:pt idx="28">
                  <c:v>2253.8475019377775</c:v>
                </c:pt>
                <c:pt idx="29">
                  <c:v>1143.203986962963</c:v>
                </c:pt>
                <c:pt idx="30">
                  <c:v>1397.8743727935077</c:v>
                </c:pt>
                <c:pt idx="31">
                  <c:v>828.85276959487874</c:v>
                </c:pt>
                <c:pt idx="32">
                  <c:v>836.20041985001149</c:v>
                </c:pt>
                <c:pt idx="33">
                  <c:v>2435.7756246368012</c:v>
                </c:pt>
                <c:pt idx="34">
                  <c:v>3235.9856495216522</c:v>
                </c:pt>
                <c:pt idx="36">
                  <c:v>1838.0746732811092</c:v>
                </c:pt>
                <c:pt idx="37">
                  <c:v>775.21525046706324</c:v>
                </c:pt>
                <c:pt idx="38">
                  <c:v>777.66208776844064</c:v>
                </c:pt>
                <c:pt idx="39">
                  <c:v>2716.1627097992678</c:v>
                </c:pt>
                <c:pt idx="40">
                  <c:v>2590.0634136007338</c:v>
                </c:pt>
                <c:pt idx="41">
                  <c:v>2740.7013050618098</c:v>
                </c:pt>
                <c:pt idx="42">
                  <c:v>2719.4723814992126</c:v>
                </c:pt>
                <c:pt idx="43">
                  <c:v>2490.606905352518</c:v>
                </c:pt>
                <c:pt idx="44">
                  <c:v>0</c:v>
                </c:pt>
                <c:pt idx="45">
                  <c:v>2641.5135520992862</c:v>
                </c:pt>
                <c:pt idx="46">
                  <c:v>1784.1396170375888</c:v>
                </c:pt>
                <c:pt idx="47">
                  <c:v>2255.9311781441734</c:v>
                </c:pt>
                <c:pt idx="48">
                  <c:v>1482.3430477871284</c:v>
                </c:pt>
                <c:pt idx="49">
                  <c:v>1985.0398242027875</c:v>
                </c:pt>
                <c:pt idx="50">
                  <c:v>2636.8042280420368</c:v>
                </c:pt>
                <c:pt idx="51">
                  <c:v>1760.9616069802976</c:v>
                </c:pt>
                <c:pt idx="52">
                  <c:v>1952.9459263984693</c:v>
                </c:pt>
                <c:pt idx="53">
                  <c:v>2428.6731701159638</c:v>
                </c:pt>
                <c:pt idx="54">
                  <c:v>1847.6346393143574</c:v>
                </c:pt>
                <c:pt idx="55">
                  <c:v>2837.4147619795112</c:v>
                </c:pt>
                <c:pt idx="56">
                  <c:v>1169.5072524144821</c:v>
                </c:pt>
                <c:pt idx="57">
                  <c:v>0</c:v>
                </c:pt>
                <c:pt idx="58">
                  <c:v>2012.3876296434109</c:v>
                </c:pt>
                <c:pt idx="59">
                  <c:v>0</c:v>
                </c:pt>
                <c:pt idx="60">
                  <c:v>0</c:v>
                </c:pt>
                <c:pt idx="61">
                  <c:v>969.61393692869012</c:v>
                </c:pt>
                <c:pt idx="62">
                  <c:v>680.03349392183918</c:v>
                </c:pt>
                <c:pt idx="63">
                  <c:v>679.94833052878289</c:v>
                </c:pt>
                <c:pt idx="64">
                  <c:v>655.69143081481491</c:v>
                </c:pt>
                <c:pt idx="65">
                  <c:v>1101.353588790585</c:v>
                </c:pt>
                <c:pt idx="66">
                  <c:v>1472.4992954828681</c:v>
                </c:pt>
                <c:pt idx="67">
                  <c:v>1277.3303469412037</c:v>
                </c:pt>
                <c:pt idx="68">
                  <c:v>1047.9243044975603</c:v>
                </c:pt>
                <c:pt idx="69">
                  <c:v>1013.5755579130437</c:v>
                </c:pt>
                <c:pt idx="70">
                  <c:v>592.69670121276545</c:v>
                </c:pt>
              </c:numCache>
            </c:numRef>
          </c:yVal>
          <c:smooth val="0"/>
          <c:extLst>
            <c:ext xmlns:c16="http://schemas.microsoft.com/office/drawing/2014/chart" uri="{C3380CC4-5D6E-409C-BE32-E72D297353CC}">
              <c16:uniqueId val="{00000001-7491-4EB1-BD44-99FDC3A7E1DF}"/>
            </c:ext>
          </c:extLst>
        </c:ser>
        <c:ser>
          <c:idx val="3"/>
          <c:order val="2"/>
          <c:tx>
            <c:strRef>
              <c:f>Data!$A$83</c:f>
              <c:strCache>
                <c:ptCount val="1"/>
                <c:pt idx="0">
                  <c:v>APS-C</c:v>
                </c:pt>
              </c:strCache>
            </c:strRef>
          </c:tx>
          <c:spPr>
            <a:ln w="25400" cap="rnd">
              <a:noFill/>
              <a:round/>
            </a:ln>
            <a:effectLst/>
          </c:spPr>
          <c:marker>
            <c:symbol val="diamond"/>
            <c:size val="4"/>
            <c:spPr>
              <a:solidFill>
                <a:schemeClr val="accent4"/>
              </a:solidFill>
              <a:ln w="9525">
                <a:solidFill>
                  <a:schemeClr val="accent4"/>
                </a:solidFill>
              </a:ln>
              <a:effectLst/>
            </c:spPr>
          </c:marker>
          <c:xVal>
            <c:numRef>
              <c:f>Data!$F$83:$F$261</c:f>
              <c:numCache>
                <c:formatCode>yyyy"年"m"月"</c:formatCode>
                <c:ptCount val="179"/>
                <c:pt idx="0">
                  <c:v>43132</c:v>
                </c:pt>
                <c:pt idx="1">
                  <c:v>43132</c:v>
                </c:pt>
                <c:pt idx="2">
                  <c:v>42887</c:v>
                </c:pt>
                <c:pt idx="3">
                  <c:v>42767</c:v>
                </c:pt>
                <c:pt idx="4">
                  <c:v>42401</c:v>
                </c:pt>
                <c:pt idx="5">
                  <c:v>42036</c:v>
                </c:pt>
                <c:pt idx="6">
                  <c:v>42036</c:v>
                </c:pt>
                <c:pt idx="7">
                  <c:v>41883</c:v>
                </c:pt>
                <c:pt idx="8">
                  <c:v>41671</c:v>
                </c:pt>
                <c:pt idx="9">
                  <c:v>41456</c:v>
                </c:pt>
                <c:pt idx="10">
                  <c:v>41334</c:v>
                </c:pt>
                <c:pt idx="11">
                  <c:v>41334</c:v>
                </c:pt>
                <c:pt idx="12">
                  <c:v>41061</c:v>
                </c:pt>
                <c:pt idx="13">
                  <c:v>40575</c:v>
                </c:pt>
                <c:pt idx="14">
                  <c:v>40575</c:v>
                </c:pt>
                <c:pt idx="15">
                  <c:v>40391</c:v>
                </c:pt>
                <c:pt idx="16">
                  <c:v>40210</c:v>
                </c:pt>
                <c:pt idx="17">
                  <c:v>40057</c:v>
                </c:pt>
                <c:pt idx="18">
                  <c:v>39873</c:v>
                </c:pt>
                <c:pt idx="19">
                  <c:v>39661</c:v>
                </c:pt>
                <c:pt idx="20">
                  <c:v>39600</c:v>
                </c:pt>
                <c:pt idx="21">
                  <c:v>39448</c:v>
                </c:pt>
                <c:pt idx="22">
                  <c:v>39295</c:v>
                </c:pt>
                <c:pt idx="23">
                  <c:v>38930</c:v>
                </c:pt>
                <c:pt idx="24">
                  <c:v>38749</c:v>
                </c:pt>
                <c:pt idx="25">
                  <c:v>38384</c:v>
                </c:pt>
                <c:pt idx="26">
                  <c:v>38200</c:v>
                </c:pt>
                <c:pt idx="27">
                  <c:v>37834</c:v>
                </c:pt>
                <c:pt idx="28">
                  <c:v>37653</c:v>
                </c:pt>
                <c:pt idx="29">
                  <c:v>43157</c:v>
                </c:pt>
                <c:pt idx="30">
                  <c:v>43024</c:v>
                </c:pt>
                <c:pt idx="31">
                  <c:v>42948</c:v>
                </c:pt>
                <c:pt idx="32">
                  <c:v>42767</c:v>
                </c:pt>
                <c:pt idx="33">
                  <c:v>42614</c:v>
                </c:pt>
                <c:pt idx="34">
                  <c:v>42278</c:v>
                </c:pt>
                <c:pt idx="35">
                  <c:v>42036</c:v>
                </c:pt>
                <c:pt idx="36">
                  <c:v>41609</c:v>
                </c:pt>
                <c:pt idx="37">
                  <c:v>41091</c:v>
                </c:pt>
                <c:pt idx="38">
                  <c:v>42826</c:v>
                </c:pt>
                <c:pt idx="39">
                  <c:v>42675</c:v>
                </c:pt>
                <c:pt idx="40">
                  <c:v>42583</c:v>
                </c:pt>
                <c:pt idx="41">
                  <c:v>42370</c:v>
                </c:pt>
                <c:pt idx="42">
                  <c:v>42064</c:v>
                </c:pt>
                <c:pt idx="43">
                  <c:v>42005</c:v>
                </c:pt>
                <c:pt idx="44">
                  <c:v>41640</c:v>
                </c:pt>
                <c:pt idx="45">
                  <c:v>41548</c:v>
                </c:pt>
                <c:pt idx="46">
                  <c:v>41306</c:v>
                </c:pt>
                <c:pt idx="47">
                  <c:v>41214</c:v>
                </c:pt>
                <c:pt idx="48">
                  <c:v>41000</c:v>
                </c:pt>
                <c:pt idx="49">
                  <c:v>40634</c:v>
                </c:pt>
                <c:pt idx="50">
                  <c:v>40452</c:v>
                </c:pt>
                <c:pt idx="51">
                  <c:v>40422</c:v>
                </c:pt>
                <c:pt idx="52">
                  <c:v>39995</c:v>
                </c:pt>
                <c:pt idx="53">
                  <c:v>39904</c:v>
                </c:pt>
                <c:pt idx="54">
                  <c:v>39904</c:v>
                </c:pt>
                <c:pt idx="55">
                  <c:v>39661</c:v>
                </c:pt>
                <c:pt idx="56">
                  <c:v>39448</c:v>
                </c:pt>
                <c:pt idx="57">
                  <c:v>39295</c:v>
                </c:pt>
                <c:pt idx="58">
                  <c:v>39142</c:v>
                </c:pt>
                <c:pt idx="59">
                  <c:v>39022</c:v>
                </c:pt>
                <c:pt idx="60">
                  <c:v>38930</c:v>
                </c:pt>
                <c:pt idx="61">
                  <c:v>38869</c:v>
                </c:pt>
                <c:pt idx="62">
                  <c:v>38657</c:v>
                </c:pt>
                <c:pt idx="63">
                  <c:v>38443</c:v>
                </c:pt>
                <c:pt idx="64">
                  <c:v>38443</c:v>
                </c:pt>
                <c:pt idx="65">
                  <c:v>38231</c:v>
                </c:pt>
                <c:pt idx="66">
                  <c:v>37987</c:v>
                </c:pt>
                <c:pt idx="67">
                  <c:v>37803</c:v>
                </c:pt>
                <c:pt idx="68">
                  <c:v>41334</c:v>
                </c:pt>
                <c:pt idx="69">
                  <c:v>42309</c:v>
                </c:pt>
                <c:pt idx="70">
                  <c:v>41760</c:v>
                </c:pt>
                <c:pt idx="71">
                  <c:v>41306</c:v>
                </c:pt>
                <c:pt idx="72">
                  <c:v>41030</c:v>
                </c:pt>
                <c:pt idx="73">
                  <c:v>40969</c:v>
                </c:pt>
                <c:pt idx="74">
                  <c:v>40756</c:v>
                </c:pt>
                <c:pt idx="75">
                  <c:v>40756</c:v>
                </c:pt>
                <c:pt idx="76">
                  <c:v>40695</c:v>
                </c:pt>
                <c:pt idx="77">
                  <c:v>40391</c:v>
                </c:pt>
                <c:pt idx="78">
                  <c:v>40391</c:v>
                </c:pt>
                <c:pt idx="79">
                  <c:v>40391</c:v>
                </c:pt>
                <c:pt idx="80">
                  <c:v>40391</c:v>
                </c:pt>
                <c:pt idx="81">
                  <c:v>40330</c:v>
                </c:pt>
                <c:pt idx="82">
                  <c:v>40330</c:v>
                </c:pt>
                <c:pt idx="83">
                  <c:v>40179</c:v>
                </c:pt>
                <c:pt idx="84">
                  <c:v>40026</c:v>
                </c:pt>
                <c:pt idx="85">
                  <c:v>39934</c:v>
                </c:pt>
                <c:pt idx="86">
                  <c:v>39934</c:v>
                </c:pt>
                <c:pt idx="87">
                  <c:v>39934</c:v>
                </c:pt>
                <c:pt idx="88">
                  <c:v>39934</c:v>
                </c:pt>
                <c:pt idx="89">
                  <c:v>39448</c:v>
                </c:pt>
                <c:pt idx="90">
                  <c:v>39448</c:v>
                </c:pt>
                <c:pt idx="91">
                  <c:v>39448</c:v>
                </c:pt>
                <c:pt idx="92">
                  <c:v>39326</c:v>
                </c:pt>
                <c:pt idx="93">
                  <c:v>38869</c:v>
                </c:pt>
                <c:pt idx="94">
                  <c:v>43705</c:v>
                </c:pt>
                <c:pt idx="95">
                  <c:v>43480</c:v>
                </c:pt>
                <c:pt idx="96">
                  <c:v>42644</c:v>
                </c:pt>
                <c:pt idx="97">
                  <c:v>42401</c:v>
                </c:pt>
                <c:pt idx="98">
                  <c:v>41883</c:v>
                </c:pt>
                <c:pt idx="99">
                  <c:v>41852</c:v>
                </c:pt>
                <c:pt idx="100">
                  <c:v>41699</c:v>
                </c:pt>
                <c:pt idx="101">
                  <c:v>41671</c:v>
                </c:pt>
                <c:pt idx="102">
                  <c:v>41640</c:v>
                </c:pt>
                <c:pt idx="103">
                  <c:v>41487</c:v>
                </c:pt>
                <c:pt idx="104">
                  <c:v>41487</c:v>
                </c:pt>
                <c:pt idx="105">
                  <c:v>41306</c:v>
                </c:pt>
                <c:pt idx="106">
                  <c:v>41153</c:v>
                </c:pt>
                <c:pt idx="107">
                  <c:v>41122</c:v>
                </c:pt>
                <c:pt idx="108">
                  <c:v>41030</c:v>
                </c:pt>
                <c:pt idx="109">
                  <c:v>40756</c:v>
                </c:pt>
                <c:pt idx="110">
                  <c:v>40756</c:v>
                </c:pt>
                <c:pt idx="111">
                  <c:v>40695</c:v>
                </c:pt>
                <c:pt idx="112">
                  <c:v>40299</c:v>
                </c:pt>
                <c:pt idx="113">
                  <c:v>40299</c:v>
                </c:pt>
                <c:pt idx="114">
                  <c:v>42736</c:v>
                </c:pt>
                <c:pt idx="115">
                  <c:v>42522</c:v>
                </c:pt>
                <c:pt idx="116">
                  <c:v>42095</c:v>
                </c:pt>
                <c:pt idx="117">
                  <c:v>42036</c:v>
                </c:pt>
                <c:pt idx="118">
                  <c:v>41852</c:v>
                </c:pt>
                <c:pt idx="119">
                  <c:v>41548</c:v>
                </c:pt>
                <c:pt idx="120">
                  <c:v>41426</c:v>
                </c:pt>
                <c:pt idx="121">
                  <c:v>41426</c:v>
                </c:pt>
                <c:pt idx="122">
                  <c:v>41153</c:v>
                </c:pt>
                <c:pt idx="123">
                  <c:v>41153</c:v>
                </c:pt>
                <c:pt idx="124">
                  <c:v>41030</c:v>
                </c:pt>
                <c:pt idx="125">
                  <c:v>40422</c:v>
                </c:pt>
                <c:pt idx="126">
                  <c:v>40452</c:v>
                </c:pt>
                <c:pt idx="127">
                  <c:v>40057</c:v>
                </c:pt>
                <c:pt idx="128">
                  <c:v>39934</c:v>
                </c:pt>
                <c:pt idx="129">
                  <c:v>39692</c:v>
                </c:pt>
                <c:pt idx="130">
                  <c:v>39448</c:v>
                </c:pt>
                <c:pt idx="131">
                  <c:v>39448</c:v>
                </c:pt>
                <c:pt idx="132">
                  <c:v>38961</c:v>
                </c:pt>
                <c:pt idx="133">
                  <c:v>40940</c:v>
                </c:pt>
                <c:pt idx="134">
                  <c:v>42156</c:v>
                </c:pt>
                <c:pt idx="135">
                  <c:v>41365</c:v>
                </c:pt>
                <c:pt idx="136">
                  <c:v>38961</c:v>
                </c:pt>
                <c:pt idx="137">
                  <c:v>38018</c:v>
                </c:pt>
                <c:pt idx="138">
                  <c:v>42736</c:v>
                </c:pt>
                <c:pt idx="139">
                  <c:v>42705</c:v>
                </c:pt>
                <c:pt idx="140">
                  <c:v>42583</c:v>
                </c:pt>
                <c:pt idx="141">
                  <c:v>42552</c:v>
                </c:pt>
                <c:pt idx="142">
                  <c:v>42370</c:v>
                </c:pt>
                <c:pt idx="143">
                  <c:v>42370</c:v>
                </c:pt>
                <c:pt idx="144">
                  <c:v>42125</c:v>
                </c:pt>
                <c:pt idx="145">
                  <c:v>42005</c:v>
                </c:pt>
                <c:pt idx="146">
                  <c:v>41640</c:v>
                </c:pt>
                <c:pt idx="147">
                  <c:v>41548</c:v>
                </c:pt>
                <c:pt idx="148">
                  <c:v>41518</c:v>
                </c:pt>
                <c:pt idx="149">
                  <c:v>41426</c:v>
                </c:pt>
                <c:pt idx="150">
                  <c:v>41153</c:v>
                </c:pt>
                <c:pt idx="151">
                  <c:v>40909</c:v>
                </c:pt>
                <c:pt idx="152">
                  <c:v>42736</c:v>
                </c:pt>
                <c:pt idx="153">
                  <c:v>42370</c:v>
                </c:pt>
                <c:pt idx="154">
                  <c:v>41883</c:v>
                </c:pt>
                <c:pt idx="155">
                  <c:v>41275</c:v>
                </c:pt>
                <c:pt idx="156">
                  <c:v>40422</c:v>
                </c:pt>
                <c:pt idx="157">
                  <c:v>39448</c:v>
                </c:pt>
                <c:pt idx="158">
                  <c:v>42036</c:v>
                </c:pt>
                <c:pt idx="159">
                  <c:v>41883</c:v>
                </c:pt>
                <c:pt idx="160">
                  <c:v>41760</c:v>
                </c:pt>
                <c:pt idx="161">
                  <c:v>41640</c:v>
                </c:pt>
                <c:pt idx="162">
                  <c:v>41426</c:v>
                </c:pt>
                <c:pt idx="163">
                  <c:v>41395</c:v>
                </c:pt>
                <c:pt idx="164">
                  <c:v>41365</c:v>
                </c:pt>
                <c:pt idx="165">
                  <c:v>41275</c:v>
                </c:pt>
                <c:pt idx="166">
                  <c:v>41000</c:v>
                </c:pt>
                <c:pt idx="167">
                  <c:v>41000</c:v>
                </c:pt>
                <c:pt idx="168">
                  <c:v>41000</c:v>
                </c:pt>
                <c:pt idx="169">
                  <c:v>40787</c:v>
                </c:pt>
                <c:pt idx="170">
                  <c:v>40513</c:v>
                </c:pt>
                <c:pt idx="171">
                  <c:v>40422</c:v>
                </c:pt>
                <c:pt idx="172">
                  <c:v>40179</c:v>
                </c:pt>
                <c:pt idx="173">
                  <c:v>42370</c:v>
                </c:pt>
                <c:pt idx="174">
                  <c:v>41883</c:v>
                </c:pt>
                <c:pt idx="175">
                  <c:v>41883</c:v>
                </c:pt>
                <c:pt idx="176">
                  <c:v>41426</c:v>
                </c:pt>
                <c:pt idx="177">
                  <c:v>41030</c:v>
                </c:pt>
                <c:pt idx="178">
                  <c:v>41730</c:v>
                </c:pt>
              </c:numCache>
            </c:numRef>
          </c:xVal>
          <c:yVal>
            <c:numRef>
              <c:f>Data!$AA$83:$AA$261</c:f>
              <c:numCache>
                <c:formatCode>#,##0_ </c:formatCode>
                <c:ptCount val="179"/>
                <c:pt idx="0">
                  <c:v>1792.1479358421777</c:v>
                </c:pt>
                <c:pt idx="1">
                  <c:v>1174.1675727032514</c:v>
                </c:pt>
                <c:pt idx="2">
                  <c:v>2670.2144682740454</c:v>
                </c:pt>
                <c:pt idx="3">
                  <c:v>2555.8952379037237</c:v>
                </c:pt>
                <c:pt idx="4">
                  <c:v>2517.1466666666665</c:v>
                </c:pt>
                <c:pt idx="5">
                  <c:v>1767.7992678075166</c:v>
                </c:pt>
                <c:pt idx="6">
                  <c:v>1594.5543746391736</c:v>
                </c:pt>
                <c:pt idx="7">
                  <c:v>1766.1487803842811</c:v>
                </c:pt>
                <c:pt idx="8">
                  <c:v>1251.2185888421307</c:v>
                </c:pt>
                <c:pt idx="9">
                  <c:v>1593.006820583226</c:v>
                </c:pt>
                <c:pt idx="10">
                  <c:v>1107.726880697845</c:v>
                </c:pt>
                <c:pt idx="11">
                  <c:v>1052.3930363800732</c:v>
                </c:pt>
                <c:pt idx="12">
                  <c:v>1195.8971993593029</c:v>
                </c:pt>
                <c:pt idx="13">
                  <c:v>1315.9916759889265</c:v>
                </c:pt>
                <c:pt idx="14">
                  <c:v>1236.9505114195274</c:v>
                </c:pt>
                <c:pt idx="15">
                  <c:v>1317.6630759724158</c:v>
                </c:pt>
                <c:pt idx="16">
                  <c:v>1235.3132025977393</c:v>
                </c:pt>
                <c:pt idx="17">
                  <c:v>1174.7387894302008</c:v>
                </c:pt>
                <c:pt idx="18">
                  <c:v>1221.5365550413671</c:v>
                </c:pt>
                <c:pt idx="19">
                  <c:v>778.67498829478518</c:v>
                </c:pt>
                <c:pt idx="20">
                  <c:v>1129.290928868556</c:v>
                </c:pt>
                <c:pt idx="21">
                  <c:v>1173.0427980453112</c:v>
                </c:pt>
                <c:pt idx="22">
                  <c:v>1307.1766738512397</c:v>
                </c:pt>
                <c:pt idx="23">
                  <c:v>1053.7963632319331</c:v>
                </c:pt>
                <c:pt idx="24">
                  <c:v>902.96695844637168</c:v>
                </c:pt>
                <c:pt idx="25">
                  <c:v>1039.746529685267</c:v>
                </c:pt>
                <c:pt idx="26">
                  <c:v>1277.793071976296</c:v>
                </c:pt>
                <c:pt idx="27">
                  <c:v>728.08890959158589</c:v>
                </c:pt>
                <c:pt idx="28">
                  <c:v>818.30104011251001</c:v>
                </c:pt>
                <c:pt idx="31">
                  <c:v>2384.9116319843683</c:v>
                </c:pt>
                <c:pt idx="32">
                  <c:v>2124.7963964688611</c:v>
                </c:pt>
                <c:pt idx="33">
                  <c:v>2353.6520987229042</c:v>
                </c:pt>
                <c:pt idx="34">
                  <c:v>1308.2479243580201</c:v>
                </c:pt>
                <c:pt idx="35">
                  <c:v>1883.4003655950394</c:v>
                </c:pt>
                <c:pt idx="36">
                  <c:v>1221.5235905860827</c:v>
                </c:pt>
                <c:pt idx="37">
                  <c:v>1235.8764505579425</c:v>
                </c:pt>
                <c:pt idx="38">
                  <c:v>3095.3849544347827</c:v>
                </c:pt>
                <c:pt idx="39">
                  <c:v>1935.0414273166793</c:v>
                </c:pt>
                <c:pt idx="40">
                  <c:v>2378.7757958095235</c:v>
                </c:pt>
                <c:pt idx="41">
                  <c:v>2486.5872818585781</c:v>
                </c:pt>
                <c:pt idx="42">
                  <c:v>2340.2141013333335</c:v>
                </c:pt>
                <c:pt idx="43">
                  <c:v>2241.2506617831327</c:v>
                </c:pt>
                <c:pt idx="44">
                  <c:v>2420.6395357907254</c:v>
                </c:pt>
                <c:pt idx="45">
                  <c:v>2235.6951039999999</c:v>
                </c:pt>
                <c:pt idx="46">
                  <c:v>1956.6172220564886</c:v>
                </c:pt>
                <c:pt idx="47">
                  <c:v>1779.6060789578207</c:v>
                </c:pt>
                <c:pt idx="48">
                  <c:v>1958.7944278273687</c:v>
                </c:pt>
                <c:pt idx="49">
                  <c:v>1737.3740755612093</c:v>
                </c:pt>
                <c:pt idx="50">
                  <c:v>1206.6313662403356</c:v>
                </c:pt>
                <c:pt idx="51">
                  <c:v>1734.400913311461</c:v>
                </c:pt>
                <c:pt idx="52">
                  <c:v>888.90175486344299</c:v>
                </c:pt>
                <c:pt idx="53">
                  <c:v>942.5109831733613</c:v>
                </c:pt>
                <c:pt idx="54">
                  <c:v>963.80445227215603</c:v>
                </c:pt>
                <c:pt idx="55">
                  <c:v>817.39375962367137</c:v>
                </c:pt>
                <c:pt idx="56">
                  <c:v>722.72521542652328</c:v>
                </c:pt>
                <c:pt idx="57">
                  <c:v>601.70532220745099</c:v>
                </c:pt>
                <c:pt idx="58">
                  <c:v>913.47984885106382</c:v>
                </c:pt>
                <c:pt idx="59">
                  <c:v>424.14877003745312</c:v>
                </c:pt>
                <c:pt idx="60">
                  <c:v>693.41382572357077</c:v>
                </c:pt>
                <c:pt idx="61">
                  <c:v>645.81746666666663</c:v>
                </c:pt>
                <c:pt idx="62">
                  <c:v>772.01158088888894</c:v>
                </c:pt>
                <c:pt idx="63">
                  <c:v>394.52653975044552</c:v>
                </c:pt>
                <c:pt idx="64">
                  <c:v>330.42196296296294</c:v>
                </c:pt>
                <c:pt idx="65">
                  <c:v>666.59760000000006</c:v>
                </c:pt>
                <c:pt idx="66">
                  <c:v>334.64566296296294</c:v>
                </c:pt>
                <c:pt idx="67">
                  <c:v>198.15448255462181</c:v>
                </c:pt>
                <c:pt idx="68">
                  <c:v>1801.9506957311112</c:v>
                </c:pt>
                <c:pt idx="69">
                  <c:v>1393.2771214532922</c:v>
                </c:pt>
                <c:pt idx="70">
                  <c:v>2635.4110589624261</c:v>
                </c:pt>
                <c:pt idx="71">
                  <c:v>1378.4307357273328</c:v>
                </c:pt>
                <c:pt idx="72">
                  <c:v>1363.351623588416</c:v>
                </c:pt>
                <c:pt idx="73">
                  <c:v>1300.9684419737437</c:v>
                </c:pt>
                <c:pt idx="74">
                  <c:v>1670.8578795835224</c:v>
                </c:pt>
                <c:pt idx="75">
                  <c:v>1290.1202209296896</c:v>
                </c:pt>
                <c:pt idx="76">
                  <c:v>1358.549824423473</c:v>
                </c:pt>
                <c:pt idx="77">
                  <c:v>1986.4361804973832</c:v>
                </c:pt>
                <c:pt idx="78">
                  <c:v>873.69314375733211</c:v>
                </c:pt>
                <c:pt idx="79">
                  <c:v>1334.8757292568678</c:v>
                </c:pt>
                <c:pt idx="80">
                  <c:v>997.36710339688807</c:v>
                </c:pt>
                <c:pt idx="81">
                  <c:v>941.90567035149456</c:v>
                </c:pt>
                <c:pt idx="82">
                  <c:v>917.11702777483754</c:v>
                </c:pt>
                <c:pt idx="83">
                  <c:v>638.53722804565575</c:v>
                </c:pt>
                <c:pt idx="84">
                  <c:v>668.65809220132519</c:v>
                </c:pt>
                <c:pt idx="85">
                  <c:v>659.16223690452921</c:v>
                </c:pt>
                <c:pt idx="86">
                  <c:v>897.26072823901154</c:v>
                </c:pt>
                <c:pt idx="87">
                  <c:v>898.11378858727039</c:v>
                </c:pt>
                <c:pt idx="88">
                  <c:v>946.67832767040761</c:v>
                </c:pt>
                <c:pt idx="89">
                  <c:v>903.9989499648334</c:v>
                </c:pt>
                <c:pt idx="90">
                  <c:v>913.30026666666674</c:v>
                </c:pt>
                <c:pt idx="91">
                  <c:v>835.07115238095241</c:v>
                </c:pt>
                <c:pt idx="92">
                  <c:v>928.81589673949577</c:v>
                </c:pt>
                <c:pt idx="93">
                  <c:v>629.64613278236925</c:v>
                </c:pt>
                <c:pt idx="94">
                  <c:v>2611.5098631416936</c:v>
                </c:pt>
                <c:pt idx="95">
                  <c:v>2454.1597343200478</c:v>
                </c:pt>
                <c:pt idx="96">
                  <c:v>2515.0614592421525</c:v>
                </c:pt>
                <c:pt idx="97">
                  <c:v>2465.3944897999095</c:v>
                </c:pt>
                <c:pt idx="98">
                  <c:v>0</c:v>
                </c:pt>
                <c:pt idx="99">
                  <c:v>2403.8857958723879</c:v>
                </c:pt>
                <c:pt idx="100">
                  <c:v>0</c:v>
                </c:pt>
                <c:pt idx="101">
                  <c:v>2150.5589222765052</c:v>
                </c:pt>
                <c:pt idx="102">
                  <c:v>1774.4923366546759</c:v>
                </c:pt>
                <c:pt idx="103">
                  <c:v>1677.4181925925925</c:v>
                </c:pt>
                <c:pt idx="104">
                  <c:v>1887.4255895437959</c:v>
                </c:pt>
                <c:pt idx="105">
                  <c:v>935.35325916885472</c:v>
                </c:pt>
                <c:pt idx="106">
                  <c:v>1752.3876703701583</c:v>
                </c:pt>
                <c:pt idx="107">
                  <c:v>1713.0190522582163</c:v>
                </c:pt>
                <c:pt idx="108">
                  <c:v>1005.3055345662583</c:v>
                </c:pt>
                <c:pt idx="109">
                  <c:v>1657.939449626075</c:v>
                </c:pt>
                <c:pt idx="110">
                  <c:v>2024.5449227238071</c:v>
                </c:pt>
                <c:pt idx="111">
                  <c:v>935.2982919467097</c:v>
                </c:pt>
                <c:pt idx="112">
                  <c:v>752.16544236037964</c:v>
                </c:pt>
                <c:pt idx="113">
                  <c:v>696.84970827067707</c:v>
                </c:pt>
                <c:pt idx="114">
                  <c:v>0</c:v>
                </c:pt>
                <c:pt idx="115">
                  <c:v>0</c:v>
                </c:pt>
                <c:pt idx="116">
                  <c:v>1432.6154597382517</c:v>
                </c:pt>
                <c:pt idx="117">
                  <c:v>0</c:v>
                </c:pt>
                <c:pt idx="118">
                  <c:v>1554.8351661497181</c:v>
                </c:pt>
                <c:pt idx="119">
                  <c:v>1654.7707757703015</c:v>
                </c:pt>
                <c:pt idx="120">
                  <c:v>1642.1740625484297</c:v>
                </c:pt>
                <c:pt idx="121">
                  <c:v>1573.4161970391301</c:v>
                </c:pt>
                <c:pt idx="122">
                  <c:v>2057.4626465266065</c:v>
                </c:pt>
                <c:pt idx="123">
                  <c:v>2123.6006896623717</c:v>
                </c:pt>
                <c:pt idx="124">
                  <c:v>1644.7743355814187</c:v>
                </c:pt>
                <c:pt idx="125">
                  <c:v>2036.7379623521874</c:v>
                </c:pt>
                <c:pt idx="126">
                  <c:v>988.51760829693546</c:v>
                </c:pt>
                <c:pt idx="127">
                  <c:v>998.77042791477243</c:v>
                </c:pt>
                <c:pt idx="128">
                  <c:v>1002.438634033853</c:v>
                </c:pt>
                <c:pt idx="129">
                  <c:v>816.81648957823109</c:v>
                </c:pt>
                <c:pt idx="130">
                  <c:v>1219.1043737122741</c:v>
                </c:pt>
                <c:pt idx="131">
                  <c:v>773.5038087719297</c:v>
                </c:pt>
                <c:pt idx="132">
                  <c:v>820.71709546666671</c:v>
                </c:pt>
                <c:pt idx="133">
                  <c:v>1701.161284872604</c:v>
                </c:pt>
                <c:pt idx="134">
                  <c:v>1618.8012847171931</c:v>
                </c:pt>
                <c:pt idx="135">
                  <c:v>1420.703699535331</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979.23212771468059</c:v>
                </c:pt>
                <c:pt idx="157">
                  <c:v>1360.942120583534</c:v>
                </c:pt>
                <c:pt idx="158">
                  <c:v>2562.5137576814468</c:v>
                </c:pt>
                <c:pt idx="159">
                  <c:v>2166.1284351072882</c:v>
                </c:pt>
                <c:pt idx="160">
                  <c:v>0</c:v>
                </c:pt>
                <c:pt idx="161">
                  <c:v>1440.995095518072</c:v>
                </c:pt>
                <c:pt idx="162">
                  <c:v>1620.1780746666664</c:v>
                </c:pt>
                <c:pt idx="163">
                  <c:v>1401.6363009313413</c:v>
                </c:pt>
                <c:pt idx="164">
                  <c:v>769.64629988515878</c:v>
                </c:pt>
                <c:pt idx="165">
                  <c:v>1412.1432717241375</c:v>
                </c:pt>
                <c:pt idx="166">
                  <c:v>923.38037171785993</c:v>
                </c:pt>
                <c:pt idx="167">
                  <c:v>880.64870318394458</c:v>
                </c:pt>
                <c:pt idx="168">
                  <c:v>815.39046410140338</c:v>
                </c:pt>
                <c:pt idx="169">
                  <c:v>964.40507186945558</c:v>
                </c:pt>
                <c:pt idx="170">
                  <c:v>855.18041405508075</c:v>
                </c:pt>
                <c:pt idx="171">
                  <c:v>892.84475259259284</c:v>
                </c:pt>
                <c:pt idx="172">
                  <c:v>1046.6597360216233</c:v>
                </c:pt>
                <c:pt idx="173">
                  <c:v>0</c:v>
                </c:pt>
                <c:pt idx="174">
                  <c:v>0</c:v>
                </c:pt>
                <c:pt idx="175">
                  <c:v>0</c:v>
                </c:pt>
                <c:pt idx="176">
                  <c:v>1228.5672334561953</c:v>
                </c:pt>
                <c:pt idx="177">
                  <c:v>0</c:v>
                </c:pt>
                <c:pt idx="178">
                  <c:v>1033.9131270166122</c:v>
                </c:pt>
              </c:numCache>
            </c:numRef>
          </c:yVal>
          <c:smooth val="0"/>
          <c:extLst>
            <c:ext xmlns:c16="http://schemas.microsoft.com/office/drawing/2014/chart" uri="{C3380CC4-5D6E-409C-BE32-E72D297353CC}">
              <c16:uniqueId val="{00000002-7491-4EB1-BD44-99FDC3A7E1DF}"/>
            </c:ext>
          </c:extLst>
        </c:ser>
        <c:ser>
          <c:idx val="4"/>
          <c:order val="3"/>
          <c:tx>
            <c:v>1.5" &amp; FourThirds</c:v>
          </c:tx>
          <c:spPr>
            <a:ln w="25400" cap="rnd">
              <a:noFill/>
              <a:round/>
            </a:ln>
            <a:effectLst/>
          </c:spPr>
          <c:marker>
            <c:symbol val="diamond"/>
            <c:size val="4"/>
            <c:spPr>
              <a:solidFill>
                <a:schemeClr val="accent5"/>
              </a:solidFill>
              <a:ln w="9525">
                <a:solidFill>
                  <a:schemeClr val="accent5"/>
                </a:solidFill>
              </a:ln>
              <a:effectLst/>
            </c:spPr>
          </c:marker>
          <c:xVal>
            <c:numRef>
              <c:f>Data!$F$262:$F$328</c:f>
              <c:numCache>
                <c:formatCode>yyyy"年"m"月"</c:formatCode>
                <c:ptCount val="67"/>
                <c:pt idx="0">
                  <c:v>41671</c:v>
                </c:pt>
                <c:pt idx="1">
                  <c:v>40909</c:v>
                </c:pt>
                <c:pt idx="2">
                  <c:v>39295</c:v>
                </c:pt>
                <c:pt idx="3">
                  <c:v>43132</c:v>
                </c:pt>
                <c:pt idx="4">
                  <c:v>43101</c:v>
                </c:pt>
                <c:pt idx="5">
                  <c:v>43040</c:v>
                </c:pt>
                <c:pt idx="6">
                  <c:v>42736</c:v>
                </c:pt>
                <c:pt idx="7">
                  <c:v>42736</c:v>
                </c:pt>
                <c:pt idx="8">
                  <c:v>42614</c:v>
                </c:pt>
                <c:pt idx="9">
                  <c:v>42461</c:v>
                </c:pt>
                <c:pt idx="10">
                  <c:v>42401</c:v>
                </c:pt>
                <c:pt idx="11">
                  <c:v>42248</c:v>
                </c:pt>
                <c:pt idx="12">
                  <c:v>42186</c:v>
                </c:pt>
                <c:pt idx="13">
                  <c:v>42125</c:v>
                </c:pt>
                <c:pt idx="14">
                  <c:v>42005</c:v>
                </c:pt>
                <c:pt idx="15">
                  <c:v>41883</c:v>
                </c:pt>
                <c:pt idx="16">
                  <c:v>41671</c:v>
                </c:pt>
                <c:pt idx="17">
                  <c:v>41548</c:v>
                </c:pt>
                <c:pt idx="18">
                  <c:v>41487</c:v>
                </c:pt>
                <c:pt idx="19">
                  <c:v>41365</c:v>
                </c:pt>
                <c:pt idx="20">
                  <c:v>41365</c:v>
                </c:pt>
                <c:pt idx="21">
                  <c:v>41153</c:v>
                </c:pt>
                <c:pt idx="22">
                  <c:v>41091</c:v>
                </c:pt>
                <c:pt idx="23">
                  <c:v>41000</c:v>
                </c:pt>
                <c:pt idx="24">
                  <c:v>40848</c:v>
                </c:pt>
                <c:pt idx="25">
                  <c:v>40695</c:v>
                </c:pt>
                <c:pt idx="26">
                  <c:v>40664</c:v>
                </c:pt>
                <c:pt idx="27">
                  <c:v>40483</c:v>
                </c:pt>
                <c:pt idx="28">
                  <c:v>40422</c:v>
                </c:pt>
                <c:pt idx="29">
                  <c:v>40238</c:v>
                </c:pt>
                <c:pt idx="30">
                  <c:v>40057</c:v>
                </c:pt>
                <c:pt idx="31">
                  <c:v>39873</c:v>
                </c:pt>
                <c:pt idx="32">
                  <c:v>39692</c:v>
                </c:pt>
                <c:pt idx="33">
                  <c:v>42736</c:v>
                </c:pt>
                <c:pt idx="34">
                  <c:v>41883</c:v>
                </c:pt>
                <c:pt idx="35">
                  <c:v>40422</c:v>
                </c:pt>
                <c:pt idx="36">
                  <c:v>40026</c:v>
                </c:pt>
                <c:pt idx="37">
                  <c:v>40026</c:v>
                </c:pt>
                <c:pt idx="38">
                  <c:v>39845</c:v>
                </c:pt>
                <c:pt idx="39">
                  <c:v>39753</c:v>
                </c:pt>
                <c:pt idx="40">
                  <c:v>39569</c:v>
                </c:pt>
                <c:pt idx="41">
                  <c:v>39508</c:v>
                </c:pt>
                <c:pt idx="42">
                  <c:v>39356</c:v>
                </c:pt>
                <c:pt idx="43">
                  <c:v>39142</c:v>
                </c:pt>
                <c:pt idx="44">
                  <c:v>39142</c:v>
                </c:pt>
                <c:pt idx="45">
                  <c:v>42614</c:v>
                </c:pt>
                <c:pt idx="46">
                  <c:v>42614</c:v>
                </c:pt>
                <c:pt idx="47">
                  <c:v>42370</c:v>
                </c:pt>
                <c:pt idx="48">
                  <c:v>42217</c:v>
                </c:pt>
                <c:pt idx="49">
                  <c:v>42036</c:v>
                </c:pt>
                <c:pt idx="50">
                  <c:v>42036</c:v>
                </c:pt>
                <c:pt idx="51">
                  <c:v>41852</c:v>
                </c:pt>
                <c:pt idx="52">
                  <c:v>41640</c:v>
                </c:pt>
                <c:pt idx="53">
                  <c:v>41518</c:v>
                </c:pt>
                <c:pt idx="54">
                  <c:v>41395</c:v>
                </c:pt>
                <c:pt idx="55">
                  <c:v>41395</c:v>
                </c:pt>
                <c:pt idx="56">
                  <c:v>41153</c:v>
                </c:pt>
                <c:pt idx="57">
                  <c:v>41153</c:v>
                </c:pt>
                <c:pt idx="58">
                  <c:v>40940</c:v>
                </c:pt>
                <c:pt idx="59">
                  <c:v>40695</c:v>
                </c:pt>
                <c:pt idx="60">
                  <c:v>40695</c:v>
                </c:pt>
                <c:pt idx="61">
                  <c:v>40695</c:v>
                </c:pt>
                <c:pt idx="62">
                  <c:v>40544</c:v>
                </c:pt>
                <c:pt idx="63">
                  <c:v>40210</c:v>
                </c:pt>
                <c:pt idx="64">
                  <c:v>40118</c:v>
                </c:pt>
                <c:pt idx="65">
                  <c:v>39814</c:v>
                </c:pt>
                <c:pt idx="66">
                  <c:v>41883</c:v>
                </c:pt>
              </c:numCache>
            </c:numRef>
          </c:xVal>
          <c:yVal>
            <c:numRef>
              <c:f>Data!$AA$262:$AA$328</c:f>
              <c:numCache>
                <c:formatCode>#,##0_ </c:formatCode>
                <c:ptCount val="67"/>
                <c:pt idx="0">
                  <c:v>1126.0312337518585</c:v>
                </c:pt>
                <c:pt idx="1">
                  <c:v>1298.7007245024333</c:v>
                </c:pt>
                <c:pt idx="2">
                  <c:v>813.09552634197303</c:v>
                </c:pt>
                <c:pt idx="6">
                  <c:v>2881.8212569962234</c:v>
                </c:pt>
                <c:pt idx="7">
                  <c:v>1338.5841851862417</c:v>
                </c:pt>
                <c:pt idx="8">
                  <c:v>1245.5222729001757</c:v>
                </c:pt>
                <c:pt idx="9">
                  <c:v>1312.5611402540794</c:v>
                </c:pt>
                <c:pt idx="10">
                  <c:v>0</c:v>
                </c:pt>
                <c:pt idx="11">
                  <c:v>0</c:v>
                </c:pt>
                <c:pt idx="12">
                  <c:v>2673.0797617854319</c:v>
                </c:pt>
                <c:pt idx="13">
                  <c:v>0</c:v>
                </c:pt>
                <c:pt idx="14">
                  <c:v>0</c:v>
                </c:pt>
                <c:pt idx="15">
                  <c:v>1278.0933439114751</c:v>
                </c:pt>
                <c:pt idx="16">
                  <c:v>1920.6229062405271</c:v>
                </c:pt>
                <c:pt idx="17">
                  <c:v>1384.4892541301699</c:v>
                </c:pt>
                <c:pt idx="18">
                  <c:v>1313.9818004477265</c:v>
                </c:pt>
                <c:pt idx="19">
                  <c:v>927.07594229114875</c:v>
                </c:pt>
                <c:pt idx="20">
                  <c:v>762.36057099345646</c:v>
                </c:pt>
                <c:pt idx="21">
                  <c:v>1772.1837558306431</c:v>
                </c:pt>
                <c:pt idx="22">
                  <c:v>918.30750185167972</c:v>
                </c:pt>
                <c:pt idx="23">
                  <c:v>754.14549634269451</c:v>
                </c:pt>
                <c:pt idx="24">
                  <c:v>886.85622368408895</c:v>
                </c:pt>
                <c:pt idx="25">
                  <c:v>630.02128288148606</c:v>
                </c:pt>
                <c:pt idx="26">
                  <c:v>978.89710793719644</c:v>
                </c:pt>
                <c:pt idx="27">
                  <c:v>817.1089923337712</c:v>
                </c:pt>
                <c:pt idx="28">
                  <c:v>894.97135357671834</c:v>
                </c:pt>
                <c:pt idx="29">
                  <c:v>774.03523823586784</c:v>
                </c:pt>
                <c:pt idx="30">
                  <c:v>789.21180609624582</c:v>
                </c:pt>
                <c:pt idx="31">
                  <c:v>994.00993215700498</c:v>
                </c:pt>
                <c:pt idx="32">
                  <c:v>751.73677457983888</c:v>
                </c:pt>
                <c:pt idx="34">
                  <c:v>1010.951568957466</c:v>
                </c:pt>
                <c:pt idx="35">
                  <c:v>1011.3639572216958</c:v>
                </c:pt>
                <c:pt idx="36">
                  <c:v>982.78104948131909</c:v>
                </c:pt>
                <c:pt idx="37">
                  <c:v>1172.0917857078957</c:v>
                </c:pt>
                <c:pt idx="38">
                  <c:v>999.42074388081858</c:v>
                </c:pt>
                <c:pt idx="39">
                  <c:v>1001.9411388202077</c:v>
                </c:pt>
                <c:pt idx="40">
                  <c:v>982.08431061398551</c:v>
                </c:pt>
                <c:pt idx="41">
                  <c:v>874.53562666666653</c:v>
                </c:pt>
                <c:pt idx="42">
                  <c:v>1040.8431105741597</c:v>
                </c:pt>
                <c:pt idx="43">
                  <c:v>771.64455999999984</c:v>
                </c:pt>
                <c:pt idx="44">
                  <c:v>775.4688020356233</c:v>
                </c:pt>
                <c:pt idx="45">
                  <c:v>3105.1847292141215</c:v>
                </c:pt>
                <c:pt idx="46">
                  <c:v>0</c:v>
                </c:pt>
                <c:pt idx="47">
                  <c:v>2065.867765041618</c:v>
                </c:pt>
                <c:pt idx="48">
                  <c:v>1888.5270295162468</c:v>
                </c:pt>
                <c:pt idx="49">
                  <c:v>0</c:v>
                </c:pt>
                <c:pt idx="50">
                  <c:v>1966.9975314911958</c:v>
                </c:pt>
                <c:pt idx="51">
                  <c:v>1834.896829162351</c:v>
                </c:pt>
                <c:pt idx="52">
                  <c:v>1763.9763392621796</c:v>
                </c:pt>
                <c:pt idx="53">
                  <c:v>1161.7018468079373</c:v>
                </c:pt>
                <c:pt idx="54">
                  <c:v>1877.2563075356777</c:v>
                </c:pt>
                <c:pt idx="55">
                  <c:v>0</c:v>
                </c:pt>
                <c:pt idx="56">
                  <c:v>1761.6345118667639</c:v>
                </c:pt>
                <c:pt idx="57">
                  <c:v>1783.1364895423844</c:v>
                </c:pt>
                <c:pt idx="58">
                  <c:v>1777.1060020615769</c:v>
                </c:pt>
                <c:pt idx="59">
                  <c:v>995.81138342562235</c:v>
                </c:pt>
                <c:pt idx="60">
                  <c:v>1035.577054752247</c:v>
                </c:pt>
                <c:pt idx="61">
                  <c:v>1071.4978788293586</c:v>
                </c:pt>
                <c:pt idx="62">
                  <c:v>916.71771893760979</c:v>
                </c:pt>
                <c:pt idx="63">
                  <c:v>965.56526377976263</c:v>
                </c:pt>
                <c:pt idx="64">
                  <c:v>1025.0759194610039</c:v>
                </c:pt>
                <c:pt idx="65">
                  <c:v>1034.300310735407</c:v>
                </c:pt>
                <c:pt idx="66">
                  <c:v>0</c:v>
                </c:pt>
              </c:numCache>
            </c:numRef>
          </c:yVal>
          <c:smooth val="0"/>
          <c:extLst>
            <c:ext xmlns:c16="http://schemas.microsoft.com/office/drawing/2014/chart" uri="{C3380CC4-5D6E-409C-BE32-E72D297353CC}">
              <c16:uniqueId val="{00000003-7491-4EB1-BD44-99FDC3A7E1DF}"/>
            </c:ext>
          </c:extLst>
        </c:ser>
        <c:ser>
          <c:idx val="5"/>
          <c:order val="4"/>
          <c:tx>
            <c:strRef>
              <c:f>Data!$A$329</c:f>
              <c:strCache>
                <c:ptCount val="1"/>
                <c:pt idx="0">
                  <c:v>1"</c:v>
                </c:pt>
              </c:strCache>
            </c:strRef>
          </c:tx>
          <c:spPr>
            <a:ln w="25400" cap="rnd">
              <a:noFill/>
              <a:round/>
            </a:ln>
            <a:effectLst/>
          </c:spPr>
          <c:marker>
            <c:symbol val="diamond"/>
            <c:size val="4"/>
            <c:spPr>
              <a:solidFill>
                <a:schemeClr val="accent6"/>
              </a:solidFill>
              <a:ln w="9525">
                <a:solidFill>
                  <a:schemeClr val="accent6"/>
                </a:solidFill>
              </a:ln>
              <a:effectLst/>
            </c:spPr>
          </c:marker>
          <c:xVal>
            <c:numRef>
              <c:f>Data!$F$329:$F$366</c:f>
              <c:numCache>
                <c:formatCode>yyyy"年"m"月"</c:formatCode>
                <c:ptCount val="38"/>
                <c:pt idx="0">
                  <c:v>42736</c:v>
                </c:pt>
                <c:pt idx="1">
                  <c:v>42401</c:v>
                </c:pt>
                <c:pt idx="2">
                  <c:v>42278</c:v>
                </c:pt>
                <c:pt idx="3">
                  <c:v>42278</c:v>
                </c:pt>
                <c:pt idx="4">
                  <c:v>42156</c:v>
                </c:pt>
                <c:pt idx="5">
                  <c:v>41883</c:v>
                </c:pt>
                <c:pt idx="6">
                  <c:v>42095</c:v>
                </c:pt>
                <c:pt idx="7">
                  <c:v>41760</c:v>
                </c:pt>
                <c:pt idx="8">
                  <c:v>41730</c:v>
                </c:pt>
                <c:pt idx="9">
                  <c:v>41699</c:v>
                </c:pt>
                <c:pt idx="10">
                  <c:v>41518</c:v>
                </c:pt>
                <c:pt idx="11">
                  <c:v>41275</c:v>
                </c:pt>
                <c:pt idx="12">
                  <c:v>41275</c:v>
                </c:pt>
                <c:pt idx="13">
                  <c:v>41183</c:v>
                </c:pt>
                <c:pt idx="14">
                  <c:v>41122</c:v>
                </c:pt>
                <c:pt idx="15">
                  <c:v>40787</c:v>
                </c:pt>
                <c:pt idx="16">
                  <c:v>40787</c:v>
                </c:pt>
                <c:pt idx="17">
                  <c:v>42401</c:v>
                </c:pt>
                <c:pt idx="18">
                  <c:v>42401</c:v>
                </c:pt>
                <c:pt idx="19">
                  <c:v>42401</c:v>
                </c:pt>
                <c:pt idx="20">
                  <c:v>43671</c:v>
                </c:pt>
                <c:pt idx="21">
                  <c:v>42644</c:v>
                </c:pt>
                <c:pt idx="22">
                  <c:v>42430</c:v>
                </c:pt>
                <c:pt idx="23">
                  <c:v>42156</c:v>
                </c:pt>
                <c:pt idx="24">
                  <c:v>42156</c:v>
                </c:pt>
                <c:pt idx="25">
                  <c:v>41760</c:v>
                </c:pt>
                <c:pt idx="26">
                  <c:v>41548</c:v>
                </c:pt>
                <c:pt idx="27">
                  <c:v>41426</c:v>
                </c:pt>
                <c:pt idx="28">
                  <c:v>41061</c:v>
                </c:pt>
                <c:pt idx="29">
                  <c:v>43132</c:v>
                </c:pt>
                <c:pt idx="30">
                  <c:v>43132</c:v>
                </c:pt>
                <c:pt idx="31">
                  <c:v>42614</c:v>
                </c:pt>
                <c:pt idx="32">
                  <c:v>42614</c:v>
                </c:pt>
                <c:pt idx="33">
                  <c:v>42370</c:v>
                </c:pt>
                <c:pt idx="34">
                  <c:v>41883</c:v>
                </c:pt>
                <c:pt idx="35">
                  <c:v>41821</c:v>
                </c:pt>
                <c:pt idx="36">
                  <c:v>41699</c:v>
                </c:pt>
                <c:pt idx="37">
                  <c:v>41883</c:v>
                </c:pt>
              </c:numCache>
            </c:numRef>
          </c:xVal>
          <c:yVal>
            <c:numRef>
              <c:f>Data!$AA$329:$AA$366</c:f>
              <c:numCache>
                <c:formatCode>#,##0_ </c:formatCode>
                <c:ptCount val="38"/>
                <c:pt idx="0">
                  <c:v>2358.1687882383649</c:v>
                </c:pt>
                <c:pt idx="1">
                  <c:v>0</c:v>
                </c:pt>
                <c:pt idx="2">
                  <c:v>2036.6077831081077</c:v>
                </c:pt>
                <c:pt idx="3">
                  <c:v>0</c:v>
                </c:pt>
                <c:pt idx="4">
                  <c:v>1937.2469747984901</c:v>
                </c:pt>
                <c:pt idx="5">
                  <c:v>2101.2506006349204</c:v>
                </c:pt>
                <c:pt idx="6">
                  <c:v>2442.8792931715611</c:v>
                </c:pt>
                <c:pt idx="7">
                  <c:v>0</c:v>
                </c:pt>
                <c:pt idx="8">
                  <c:v>2105.5363578688239</c:v>
                </c:pt>
                <c:pt idx="9">
                  <c:v>2180.6577098095581</c:v>
                </c:pt>
                <c:pt idx="10">
                  <c:v>1317.3500381679389</c:v>
                </c:pt>
                <c:pt idx="11">
                  <c:v>1945.8332495867774</c:v>
                </c:pt>
                <c:pt idx="12">
                  <c:v>1424.4979411764707</c:v>
                </c:pt>
                <c:pt idx="13">
                  <c:v>1426.2012295081968</c:v>
                </c:pt>
                <c:pt idx="14">
                  <c:v>2146.7923290228487</c:v>
                </c:pt>
                <c:pt idx="15">
                  <c:v>2008.4438932186117</c:v>
                </c:pt>
                <c:pt idx="16">
                  <c:v>2074.4293457111589</c:v>
                </c:pt>
                <c:pt idx="17">
                  <c:v>0</c:v>
                </c:pt>
                <c:pt idx="18">
                  <c:v>0</c:v>
                </c:pt>
                <c:pt idx="19">
                  <c:v>0</c:v>
                </c:pt>
                <c:pt idx="20">
                  <c:v>2286.5287258953176</c:v>
                </c:pt>
                <c:pt idx="21">
                  <c:v>2707.6148902007094</c:v>
                </c:pt>
                <c:pt idx="22">
                  <c:v>2732.7452077755797</c:v>
                </c:pt>
                <c:pt idx="23">
                  <c:v>2381.0311080778465</c:v>
                </c:pt>
                <c:pt idx="24">
                  <c:v>2589.1441040169143</c:v>
                </c:pt>
                <c:pt idx="25">
                  <c:v>2114.0723013273232</c:v>
                </c:pt>
                <c:pt idx="26">
                  <c:v>2112.1327854545461</c:v>
                </c:pt>
                <c:pt idx="27">
                  <c:v>1803.9120416332548</c:v>
                </c:pt>
                <c:pt idx="28">
                  <c:v>1747.4077410876448</c:v>
                </c:pt>
                <c:pt idx="31">
                  <c:v>2588.3459070707072</c:v>
                </c:pt>
                <c:pt idx="32">
                  <c:v>2541.4776815426999</c:v>
                </c:pt>
                <c:pt idx="33">
                  <c:v>2614.8981089371518</c:v>
                </c:pt>
                <c:pt idx="34">
                  <c:v>0</c:v>
                </c:pt>
                <c:pt idx="35">
                  <c:v>2469.6937344352623</c:v>
                </c:pt>
                <c:pt idx="36">
                  <c:v>0</c:v>
                </c:pt>
              </c:numCache>
            </c:numRef>
          </c:yVal>
          <c:smooth val="0"/>
          <c:extLst>
            <c:ext xmlns:c16="http://schemas.microsoft.com/office/drawing/2014/chart" uri="{C3380CC4-5D6E-409C-BE32-E72D297353CC}">
              <c16:uniqueId val="{00000004-7491-4EB1-BD44-99FDC3A7E1DF}"/>
            </c:ext>
          </c:extLst>
        </c:ser>
        <c:dLbls>
          <c:showLegendKey val="0"/>
          <c:showVal val="0"/>
          <c:showCatName val="0"/>
          <c:showSerName val="0"/>
          <c:showPercent val="0"/>
          <c:showBubbleSize val="0"/>
        </c:dLbls>
        <c:axId val="553898672"/>
        <c:axId val="553899064"/>
      </c:scatterChart>
      <c:valAx>
        <c:axId val="553898672"/>
        <c:scaling>
          <c:orientation val="minMax"/>
          <c:max val="44197"/>
          <c:min val="37622.5"/>
        </c:scaling>
        <c:delete val="0"/>
        <c:axPos val="b"/>
        <c:majorGridlines>
          <c:spPr>
            <a:ln w="9525" cap="flat" cmpd="sng" algn="ctr">
              <a:solidFill>
                <a:schemeClr val="tx1">
                  <a:lumMod val="15000"/>
                  <a:lumOff val="85000"/>
                </a:schemeClr>
              </a:solidFill>
              <a:round/>
            </a:ln>
            <a:effectLst/>
          </c:spPr>
        </c:majorGridlines>
        <c:numFmt formatCode="yyyy/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3899064"/>
        <c:crosses val="autoZero"/>
        <c:crossBetween val="midCat"/>
        <c:majorUnit val="365.25"/>
      </c:valAx>
      <c:valAx>
        <c:axId val="553899064"/>
        <c:scaling>
          <c:orientation val="minMax"/>
          <c:max val="35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mj-lt"/>
                  </a:rPr>
                  <a:t>単位面積当たり飽和電子数 </a:t>
                </a:r>
                <a:r>
                  <a:rPr lang="en-US" altLang="ja-JP">
                    <a:latin typeface="+mj-lt"/>
                  </a:rPr>
                  <a:t>(e-/μ</a:t>
                </a:r>
                <a:r>
                  <a:rPr lang="ja-JP" altLang="en-US">
                    <a:latin typeface="+mj-lt"/>
                  </a:rPr>
                  <a:t>㎡</a:t>
                </a:r>
                <a:r>
                  <a:rPr lang="en-US" altLang="ja-JP">
                    <a:latin typeface="+mj-lt"/>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3898672"/>
        <c:crosses val="autoZero"/>
        <c:crossBetween val="midCat"/>
      </c:valAx>
      <c:spPr>
        <a:noFill/>
        <a:ln>
          <a:noFill/>
        </a:ln>
        <a:effectLst/>
      </c:spPr>
    </c:plotArea>
    <c:legend>
      <c:legendPos val="r"/>
      <c:layout>
        <c:manualLayout>
          <c:xMode val="edge"/>
          <c:yMode val="edge"/>
          <c:x val="0.14876255026792196"/>
          <c:y val="0.10968377724273538"/>
          <c:w val="0.11569473207021182"/>
          <c:h val="0.17663167999957802"/>
        </c:manualLayout>
      </c:layout>
      <c:overlay val="1"/>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Dark Noise (ISO800)</a:t>
            </a:r>
            <a:r>
              <a:rPr lang="ja-JP" altLang="en-US"/>
              <a:t>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317156961133296E-2"/>
          <c:y val="7.346038196149339E-2"/>
          <c:w val="0.88567280862358988"/>
          <c:h val="0.8279229631071805"/>
        </c:manualLayout>
      </c:layout>
      <c:scatterChart>
        <c:scatterStyle val="lineMarker"/>
        <c:varyColors val="0"/>
        <c:ser>
          <c:idx val="0"/>
          <c:order val="0"/>
          <c:tx>
            <c:strRef>
              <c:f>Data!$A$5</c:f>
              <c:strCache>
                <c:ptCount val="1"/>
                <c:pt idx="0">
                  <c:v>645</c:v>
                </c:pt>
              </c:strCache>
            </c:strRef>
          </c:tx>
          <c:spPr>
            <a:ln w="25400" cap="rnd">
              <a:noFill/>
              <a:round/>
            </a:ln>
            <a:effectLst/>
          </c:spPr>
          <c:marker>
            <c:symbol val="diamond"/>
            <c:size val="4"/>
            <c:spPr>
              <a:solidFill>
                <a:schemeClr val="tx1"/>
              </a:solidFill>
              <a:ln w="9525">
                <a:solidFill>
                  <a:schemeClr val="tx1"/>
                </a:solidFill>
              </a:ln>
              <a:effectLst/>
            </c:spPr>
          </c:marker>
          <c:xVal>
            <c:numRef>
              <c:f>Data!$F$5:$F$11</c:f>
              <c:numCache>
                <c:formatCode>yyyy"年"m"月"</c:formatCode>
                <c:ptCount val="7"/>
                <c:pt idx="0">
                  <c:v>42339</c:v>
                </c:pt>
                <c:pt idx="1">
                  <c:v>41730</c:v>
                </c:pt>
                <c:pt idx="2">
                  <c:v>40238</c:v>
                </c:pt>
                <c:pt idx="3">
                  <c:v>41883</c:v>
                </c:pt>
                <c:pt idx="4">
                  <c:v>41883</c:v>
                </c:pt>
                <c:pt idx="5">
                  <c:v>41153</c:v>
                </c:pt>
                <c:pt idx="6">
                  <c:v>42522</c:v>
                </c:pt>
              </c:numCache>
            </c:numRef>
          </c:xVal>
          <c:yVal>
            <c:numRef>
              <c:f>Data!$AC$5:$AC$11</c:f>
              <c:numCache>
                <c:formatCode>#,##0.0_ </c:formatCode>
                <c:ptCount val="7"/>
                <c:pt idx="1">
                  <c:v>2.4</c:v>
                </c:pt>
                <c:pt idx="2">
                  <c:v>13.526654667116624</c:v>
                </c:pt>
                <c:pt idx="5">
                  <c:v>19.457665698964433</c:v>
                </c:pt>
                <c:pt idx="6">
                  <c:v>2.6</c:v>
                </c:pt>
              </c:numCache>
            </c:numRef>
          </c:yVal>
          <c:smooth val="0"/>
          <c:extLst>
            <c:ext xmlns:c16="http://schemas.microsoft.com/office/drawing/2014/chart" uri="{C3380CC4-5D6E-409C-BE32-E72D297353CC}">
              <c16:uniqueId val="{00000000-1E5E-467B-816B-F7973148A37F}"/>
            </c:ext>
          </c:extLst>
        </c:ser>
        <c:ser>
          <c:idx val="1"/>
          <c:order val="1"/>
          <c:tx>
            <c:v>FullFrame &amp; APS-H</c:v>
          </c:tx>
          <c:spPr>
            <a:ln w="25400" cap="rnd">
              <a:noFill/>
              <a:round/>
            </a:ln>
            <a:effectLst/>
          </c:spPr>
          <c:marker>
            <c:symbol val="diamond"/>
            <c:size val="4"/>
            <c:spPr>
              <a:solidFill>
                <a:srgbClr val="FF5050"/>
              </a:solidFill>
              <a:ln w="9525">
                <a:solidFill>
                  <a:srgbClr val="FF5050"/>
                </a:solidFill>
              </a:ln>
              <a:effectLst/>
            </c:spPr>
          </c:marker>
          <c:xVal>
            <c:numRef>
              <c:f>Data!$F$12:$F$82</c:f>
              <c:numCache>
                <c:formatCode>yyyy"年"m"月"</c:formatCode>
                <c:ptCount val="71"/>
                <c:pt idx="0">
                  <c:v>43837</c:v>
                </c:pt>
                <c:pt idx="1">
                  <c:v>42887</c:v>
                </c:pt>
                <c:pt idx="2">
                  <c:v>42583</c:v>
                </c:pt>
                <c:pt idx="3">
                  <c:v>42401</c:v>
                </c:pt>
                <c:pt idx="4">
                  <c:v>42036</c:v>
                </c:pt>
                <c:pt idx="5">
                  <c:v>42036</c:v>
                </c:pt>
                <c:pt idx="6">
                  <c:v>41153</c:v>
                </c:pt>
                <c:pt idx="7">
                  <c:v>41122</c:v>
                </c:pt>
                <c:pt idx="8">
                  <c:v>40969</c:v>
                </c:pt>
                <c:pt idx="9">
                  <c:v>40817</c:v>
                </c:pt>
                <c:pt idx="10">
                  <c:v>39692</c:v>
                </c:pt>
                <c:pt idx="11">
                  <c:v>39264</c:v>
                </c:pt>
                <c:pt idx="12">
                  <c:v>38565</c:v>
                </c:pt>
                <c:pt idx="13">
                  <c:v>38231</c:v>
                </c:pt>
                <c:pt idx="14">
                  <c:v>37500</c:v>
                </c:pt>
                <c:pt idx="15">
                  <c:v>43510</c:v>
                </c:pt>
                <c:pt idx="16">
                  <c:v>43348</c:v>
                </c:pt>
                <c:pt idx="17">
                  <c:v>42948</c:v>
                </c:pt>
                <c:pt idx="18">
                  <c:v>42370</c:v>
                </c:pt>
                <c:pt idx="19">
                  <c:v>42036</c:v>
                </c:pt>
                <c:pt idx="20">
                  <c:v>41883</c:v>
                </c:pt>
                <c:pt idx="21">
                  <c:v>41791</c:v>
                </c:pt>
                <c:pt idx="22">
                  <c:v>41671</c:v>
                </c:pt>
                <c:pt idx="23">
                  <c:v>41579</c:v>
                </c:pt>
                <c:pt idx="24">
                  <c:v>41548</c:v>
                </c:pt>
                <c:pt idx="25">
                  <c:v>41153</c:v>
                </c:pt>
                <c:pt idx="26">
                  <c:v>40940</c:v>
                </c:pt>
                <c:pt idx="27">
                  <c:v>40940</c:v>
                </c:pt>
                <c:pt idx="28">
                  <c:v>40909</c:v>
                </c:pt>
                <c:pt idx="29">
                  <c:v>40087</c:v>
                </c:pt>
                <c:pt idx="30">
                  <c:v>39783</c:v>
                </c:pt>
                <c:pt idx="31">
                  <c:v>39630</c:v>
                </c:pt>
                <c:pt idx="32">
                  <c:v>39295</c:v>
                </c:pt>
                <c:pt idx="33">
                  <c:v>43335</c:v>
                </c:pt>
                <c:pt idx="34">
                  <c:v>43335</c:v>
                </c:pt>
                <c:pt idx="36">
                  <c:v>41153</c:v>
                </c:pt>
                <c:pt idx="37">
                  <c:v>40026</c:v>
                </c:pt>
                <c:pt idx="38">
                  <c:v>39692</c:v>
                </c:pt>
                <c:pt idx="39">
                  <c:v>43741</c:v>
                </c:pt>
                <c:pt idx="40">
                  <c:v>43662</c:v>
                </c:pt>
                <c:pt idx="41">
                  <c:v>43132</c:v>
                </c:pt>
                <c:pt idx="42">
                  <c:v>43009</c:v>
                </c:pt>
                <c:pt idx="43">
                  <c:v>42826</c:v>
                </c:pt>
                <c:pt idx="44">
                  <c:v>42248</c:v>
                </c:pt>
                <c:pt idx="45">
                  <c:v>42156</c:v>
                </c:pt>
                <c:pt idx="46">
                  <c:v>41944</c:v>
                </c:pt>
                <c:pt idx="47">
                  <c:v>41730</c:v>
                </c:pt>
                <c:pt idx="48">
                  <c:v>41548</c:v>
                </c:pt>
                <c:pt idx="49">
                  <c:v>41548</c:v>
                </c:pt>
                <c:pt idx="50">
                  <c:v>42278</c:v>
                </c:pt>
                <c:pt idx="51">
                  <c:v>41426</c:v>
                </c:pt>
                <c:pt idx="52">
                  <c:v>41153</c:v>
                </c:pt>
                <c:pt idx="53">
                  <c:v>43467</c:v>
                </c:pt>
                <c:pt idx="54">
                  <c:v>42401</c:v>
                </c:pt>
                <c:pt idx="55">
                  <c:v>43531</c:v>
                </c:pt>
                <c:pt idx="56">
                  <c:v>42736</c:v>
                </c:pt>
                <c:pt idx="57">
                  <c:v>42309</c:v>
                </c:pt>
                <c:pt idx="58">
                  <c:v>42278</c:v>
                </c:pt>
                <c:pt idx="59">
                  <c:v>41883</c:v>
                </c:pt>
                <c:pt idx="60">
                  <c:v>41852</c:v>
                </c:pt>
                <c:pt idx="61">
                  <c:v>41153</c:v>
                </c:pt>
                <c:pt idx="62">
                  <c:v>41153</c:v>
                </c:pt>
                <c:pt idx="63">
                  <c:v>40544</c:v>
                </c:pt>
                <c:pt idx="64">
                  <c:v>40057</c:v>
                </c:pt>
                <c:pt idx="65">
                  <c:v>42156</c:v>
                </c:pt>
                <c:pt idx="66">
                  <c:v>40087</c:v>
                </c:pt>
                <c:pt idx="67">
                  <c:v>39114</c:v>
                </c:pt>
                <c:pt idx="68">
                  <c:v>38565</c:v>
                </c:pt>
                <c:pt idx="69">
                  <c:v>37987</c:v>
                </c:pt>
                <c:pt idx="70">
                  <c:v>38961</c:v>
                </c:pt>
              </c:numCache>
            </c:numRef>
          </c:xVal>
          <c:yVal>
            <c:numRef>
              <c:f>Data!$AC$12:$AC$82</c:f>
              <c:numCache>
                <c:formatCode>#,##0.0_ </c:formatCode>
                <c:ptCount val="71"/>
                <c:pt idx="0">
                  <c:v>1.5</c:v>
                </c:pt>
                <c:pt idx="1">
                  <c:v>6.3</c:v>
                </c:pt>
                <c:pt idx="2">
                  <c:v>3</c:v>
                </c:pt>
                <c:pt idx="3">
                  <c:v>2.9</c:v>
                </c:pt>
                <c:pt idx="4">
                  <c:v>3.3</c:v>
                </c:pt>
                <c:pt idx="5">
                  <c:v>3.5</c:v>
                </c:pt>
                <c:pt idx="6">
                  <c:v>4.5999999999999996</c:v>
                </c:pt>
                <c:pt idx="8">
                  <c:v>5.7</c:v>
                </c:pt>
                <c:pt idx="9">
                  <c:v>4.8</c:v>
                </c:pt>
                <c:pt idx="10">
                  <c:v>6.1</c:v>
                </c:pt>
                <c:pt idx="11">
                  <c:v>5.9</c:v>
                </c:pt>
                <c:pt idx="12">
                  <c:v>5.6</c:v>
                </c:pt>
                <c:pt idx="13">
                  <c:v>6.5</c:v>
                </c:pt>
                <c:pt idx="14">
                  <c:v>13.3</c:v>
                </c:pt>
                <c:pt idx="15">
                  <c:v>6.5</c:v>
                </c:pt>
                <c:pt idx="16">
                  <c:v>2.7</c:v>
                </c:pt>
                <c:pt idx="17">
                  <c:v>1.3</c:v>
                </c:pt>
                <c:pt idx="18">
                  <c:v>7.7</c:v>
                </c:pt>
                <c:pt idx="20">
                  <c:v>3.6</c:v>
                </c:pt>
                <c:pt idx="21">
                  <c:v>3.5</c:v>
                </c:pt>
                <c:pt idx="22">
                  <c:v>5.2</c:v>
                </c:pt>
                <c:pt idx="23">
                  <c:v>4.0999999999999996</c:v>
                </c:pt>
                <c:pt idx="24">
                  <c:v>2.8</c:v>
                </c:pt>
                <c:pt idx="25">
                  <c:v>3.6</c:v>
                </c:pt>
                <c:pt idx="26">
                  <c:v>3</c:v>
                </c:pt>
                <c:pt idx="27">
                  <c:v>2.5</c:v>
                </c:pt>
                <c:pt idx="28">
                  <c:v>3.4</c:v>
                </c:pt>
                <c:pt idx="29">
                  <c:v>7.5</c:v>
                </c:pt>
                <c:pt idx="30">
                  <c:v>3.8</c:v>
                </c:pt>
                <c:pt idx="31">
                  <c:v>6</c:v>
                </c:pt>
                <c:pt idx="32">
                  <c:v>5.2</c:v>
                </c:pt>
                <c:pt idx="33">
                  <c:v>0</c:v>
                </c:pt>
                <c:pt idx="34">
                  <c:v>0</c:v>
                </c:pt>
                <c:pt idx="36">
                  <c:v>3.366912648105636</c:v>
                </c:pt>
                <c:pt idx="37">
                  <c:v>5.5</c:v>
                </c:pt>
                <c:pt idx="38">
                  <c:v>7.1</c:v>
                </c:pt>
                <c:pt idx="39">
                  <c:v>0</c:v>
                </c:pt>
                <c:pt idx="40">
                  <c:v>1.3</c:v>
                </c:pt>
                <c:pt idx="41">
                  <c:v>2.9</c:v>
                </c:pt>
                <c:pt idx="42">
                  <c:v>1.6</c:v>
                </c:pt>
                <c:pt idx="43">
                  <c:v>4.5</c:v>
                </c:pt>
                <c:pt idx="45">
                  <c:v>2.6151483037470702</c:v>
                </c:pt>
                <c:pt idx="46">
                  <c:v>2.9400732981461646</c:v>
                </c:pt>
                <c:pt idx="47">
                  <c:v>5.1997365060963148</c:v>
                </c:pt>
                <c:pt idx="48">
                  <c:v>2.9528686961273167</c:v>
                </c:pt>
                <c:pt idx="49">
                  <c:v>2.9541863015940426</c:v>
                </c:pt>
                <c:pt idx="50">
                  <c:v>2.9554439279211686</c:v>
                </c:pt>
                <c:pt idx="51">
                  <c:v>3.2789885456484078</c:v>
                </c:pt>
                <c:pt idx="52">
                  <c:v>3.0608767742334604</c:v>
                </c:pt>
                <c:pt idx="53">
                  <c:v>3.5</c:v>
                </c:pt>
                <c:pt idx="54">
                  <c:v>2.4</c:v>
                </c:pt>
                <c:pt idx="55">
                  <c:v>2.7</c:v>
                </c:pt>
                <c:pt idx="56">
                  <c:v>4</c:v>
                </c:pt>
                <c:pt idx="58">
                  <c:v>1.5</c:v>
                </c:pt>
                <c:pt idx="61">
                  <c:v>5.4057182258426817</c:v>
                </c:pt>
                <c:pt idx="62">
                  <c:v>34.82313353807448</c:v>
                </c:pt>
                <c:pt idx="63">
                  <c:v>33.062809804629595</c:v>
                </c:pt>
                <c:pt idx="64">
                  <c:v>0</c:v>
                </c:pt>
                <c:pt idx="65">
                  <c:v>2.4</c:v>
                </c:pt>
                <c:pt idx="66">
                  <c:v>3.4</c:v>
                </c:pt>
                <c:pt idx="67">
                  <c:v>5.7</c:v>
                </c:pt>
                <c:pt idx="68">
                  <c:v>9.1</c:v>
                </c:pt>
                <c:pt idx="69">
                  <c:v>9.6</c:v>
                </c:pt>
                <c:pt idx="70">
                  <c:v>13.963609014691288</c:v>
                </c:pt>
              </c:numCache>
            </c:numRef>
          </c:yVal>
          <c:smooth val="0"/>
          <c:extLst>
            <c:ext xmlns:c16="http://schemas.microsoft.com/office/drawing/2014/chart" uri="{C3380CC4-5D6E-409C-BE32-E72D297353CC}">
              <c16:uniqueId val="{00000001-1E5E-467B-816B-F7973148A37F}"/>
            </c:ext>
          </c:extLst>
        </c:ser>
        <c:ser>
          <c:idx val="3"/>
          <c:order val="2"/>
          <c:tx>
            <c:strRef>
              <c:f>Data!$A$83</c:f>
              <c:strCache>
                <c:ptCount val="1"/>
                <c:pt idx="0">
                  <c:v>APS-C</c:v>
                </c:pt>
              </c:strCache>
            </c:strRef>
          </c:tx>
          <c:spPr>
            <a:ln w="25400" cap="rnd">
              <a:noFill/>
              <a:round/>
            </a:ln>
            <a:effectLst/>
          </c:spPr>
          <c:marker>
            <c:symbol val="diamond"/>
            <c:size val="4"/>
            <c:spPr>
              <a:solidFill>
                <a:schemeClr val="accent4"/>
              </a:solidFill>
              <a:ln w="9525">
                <a:solidFill>
                  <a:schemeClr val="accent4"/>
                </a:solidFill>
              </a:ln>
              <a:effectLst/>
            </c:spPr>
          </c:marker>
          <c:xVal>
            <c:numRef>
              <c:f>Data!$F$83:$F$261</c:f>
              <c:numCache>
                <c:formatCode>yyyy"年"m"月"</c:formatCode>
                <c:ptCount val="179"/>
                <c:pt idx="0">
                  <c:v>43132</c:v>
                </c:pt>
                <c:pt idx="1">
                  <c:v>43132</c:v>
                </c:pt>
                <c:pt idx="2">
                  <c:v>42887</c:v>
                </c:pt>
                <c:pt idx="3">
                  <c:v>42767</c:v>
                </c:pt>
                <c:pt idx="4">
                  <c:v>42401</c:v>
                </c:pt>
                <c:pt idx="5">
                  <c:v>42036</c:v>
                </c:pt>
                <c:pt idx="6">
                  <c:v>42036</c:v>
                </c:pt>
                <c:pt idx="7">
                  <c:v>41883</c:v>
                </c:pt>
                <c:pt idx="8">
                  <c:v>41671</c:v>
                </c:pt>
                <c:pt idx="9">
                  <c:v>41456</c:v>
                </c:pt>
                <c:pt idx="10">
                  <c:v>41334</c:v>
                </c:pt>
                <c:pt idx="11">
                  <c:v>41334</c:v>
                </c:pt>
                <c:pt idx="12">
                  <c:v>41061</c:v>
                </c:pt>
                <c:pt idx="13">
                  <c:v>40575</c:v>
                </c:pt>
                <c:pt idx="14">
                  <c:v>40575</c:v>
                </c:pt>
                <c:pt idx="15">
                  <c:v>40391</c:v>
                </c:pt>
                <c:pt idx="16">
                  <c:v>40210</c:v>
                </c:pt>
                <c:pt idx="17">
                  <c:v>40057</c:v>
                </c:pt>
                <c:pt idx="18">
                  <c:v>39873</c:v>
                </c:pt>
                <c:pt idx="19">
                  <c:v>39661</c:v>
                </c:pt>
                <c:pt idx="20">
                  <c:v>39600</c:v>
                </c:pt>
                <c:pt idx="21">
                  <c:v>39448</c:v>
                </c:pt>
                <c:pt idx="22">
                  <c:v>39295</c:v>
                </c:pt>
                <c:pt idx="23">
                  <c:v>38930</c:v>
                </c:pt>
                <c:pt idx="24">
                  <c:v>38749</c:v>
                </c:pt>
                <c:pt idx="25">
                  <c:v>38384</c:v>
                </c:pt>
                <c:pt idx="26">
                  <c:v>38200</c:v>
                </c:pt>
                <c:pt idx="27">
                  <c:v>37834</c:v>
                </c:pt>
                <c:pt idx="28">
                  <c:v>37653</c:v>
                </c:pt>
                <c:pt idx="29">
                  <c:v>43157</c:v>
                </c:pt>
                <c:pt idx="30">
                  <c:v>43024</c:v>
                </c:pt>
                <c:pt idx="31">
                  <c:v>42948</c:v>
                </c:pt>
                <c:pt idx="32">
                  <c:v>42767</c:v>
                </c:pt>
                <c:pt idx="33">
                  <c:v>42614</c:v>
                </c:pt>
                <c:pt idx="34">
                  <c:v>42278</c:v>
                </c:pt>
                <c:pt idx="35">
                  <c:v>42036</c:v>
                </c:pt>
                <c:pt idx="36">
                  <c:v>41609</c:v>
                </c:pt>
                <c:pt idx="37">
                  <c:v>41091</c:v>
                </c:pt>
                <c:pt idx="38">
                  <c:v>42826</c:v>
                </c:pt>
                <c:pt idx="39">
                  <c:v>42675</c:v>
                </c:pt>
                <c:pt idx="40">
                  <c:v>42583</c:v>
                </c:pt>
                <c:pt idx="41">
                  <c:v>42370</c:v>
                </c:pt>
                <c:pt idx="42">
                  <c:v>42064</c:v>
                </c:pt>
                <c:pt idx="43">
                  <c:v>42005</c:v>
                </c:pt>
                <c:pt idx="44">
                  <c:v>41640</c:v>
                </c:pt>
                <c:pt idx="45">
                  <c:v>41548</c:v>
                </c:pt>
                <c:pt idx="46">
                  <c:v>41306</c:v>
                </c:pt>
                <c:pt idx="47">
                  <c:v>41214</c:v>
                </c:pt>
                <c:pt idx="48">
                  <c:v>41000</c:v>
                </c:pt>
                <c:pt idx="49">
                  <c:v>40634</c:v>
                </c:pt>
                <c:pt idx="50">
                  <c:v>40452</c:v>
                </c:pt>
                <c:pt idx="51">
                  <c:v>40422</c:v>
                </c:pt>
                <c:pt idx="52">
                  <c:v>39995</c:v>
                </c:pt>
                <c:pt idx="53">
                  <c:v>39904</c:v>
                </c:pt>
                <c:pt idx="54">
                  <c:v>39904</c:v>
                </c:pt>
                <c:pt idx="55">
                  <c:v>39661</c:v>
                </c:pt>
                <c:pt idx="56">
                  <c:v>39448</c:v>
                </c:pt>
                <c:pt idx="57">
                  <c:v>39295</c:v>
                </c:pt>
                <c:pt idx="58">
                  <c:v>39142</c:v>
                </c:pt>
                <c:pt idx="59">
                  <c:v>39022</c:v>
                </c:pt>
                <c:pt idx="60">
                  <c:v>38930</c:v>
                </c:pt>
                <c:pt idx="61">
                  <c:v>38869</c:v>
                </c:pt>
                <c:pt idx="62">
                  <c:v>38657</c:v>
                </c:pt>
                <c:pt idx="63">
                  <c:v>38443</c:v>
                </c:pt>
                <c:pt idx="64">
                  <c:v>38443</c:v>
                </c:pt>
                <c:pt idx="65">
                  <c:v>38231</c:v>
                </c:pt>
                <c:pt idx="66">
                  <c:v>37987</c:v>
                </c:pt>
                <c:pt idx="67">
                  <c:v>37803</c:v>
                </c:pt>
                <c:pt idx="68">
                  <c:v>41334</c:v>
                </c:pt>
                <c:pt idx="69">
                  <c:v>42309</c:v>
                </c:pt>
                <c:pt idx="70">
                  <c:v>41760</c:v>
                </c:pt>
                <c:pt idx="71">
                  <c:v>41306</c:v>
                </c:pt>
                <c:pt idx="72">
                  <c:v>41030</c:v>
                </c:pt>
                <c:pt idx="73">
                  <c:v>40969</c:v>
                </c:pt>
                <c:pt idx="74">
                  <c:v>40756</c:v>
                </c:pt>
                <c:pt idx="75">
                  <c:v>40756</c:v>
                </c:pt>
                <c:pt idx="76">
                  <c:v>40695</c:v>
                </c:pt>
                <c:pt idx="77">
                  <c:v>40391</c:v>
                </c:pt>
                <c:pt idx="78">
                  <c:v>40391</c:v>
                </c:pt>
                <c:pt idx="79">
                  <c:v>40391</c:v>
                </c:pt>
                <c:pt idx="80">
                  <c:v>40391</c:v>
                </c:pt>
                <c:pt idx="81">
                  <c:v>40330</c:v>
                </c:pt>
                <c:pt idx="82">
                  <c:v>40330</c:v>
                </c:pt>
                <c:pt idx="83">
                  <c:v>40179</c:v>
                </c:pt>
                <c:pt idx="84">
                  <c:v>40026</c:v>
                </c:pt>
                <c:pt idx="85">
                  <c:v>39934</c:v>
                </c:pt>
                <c:pt idx="86">
                  <c:v>39934</c:v>
                </c:pt>
                <c:pt idx="87">
                  <c:v>39934</c:v>
                </c:pt>
                <c:pt idx="88">
                  <c:v>39934</c:v>
                </c:pt>
                <c:pt idx="89">
                  <c:v>39448</c:v>
                </c:pt>
                <c:pt idx="90">
                  <c:v>39448</c:v>
                </c:pt>
                <c:pt idx="91">
                  <c:v>39448</c:v>
                </c:pt>
                <c:pt idx="92">
                  <c:v>39326</c:v>
                </c:pt>
                <c:pt idx="93">
                  <c:v>38869</c:v>
                </c:pt>
                <c:pt idx="94">
                  <c:v>43705</c:v>
                </c:pt>
                <c:pt idx="95">
                  <c:v>43480</c:v>
                </c:pt>
                <c:pt idx="96">
                  <c:v>42644</c:v>
                </c:pt>
                <c:pt idx="97">
                  <c:v>42401</c:v>
                </c:pt>
                <c:pt idx="98">
                  <c:v>41883</c:v>
                </c:pt>
                <c:pt idx="99">
                  <c:v>41852</c:v>
                </c:pt>
                <c:pt idx="100">
                  <c:v>41699</c:v>
                </c:pt>
                <c:pt idx="101">
                  <c:v>41671</c:v>
                </c:pt>
                <c:pt idx="102">
                  <c:v>41640</c:v>
                </c:pt>
                <c:pt idx="103">
                  <c:v>41487</c:v>
                </c:pt>
                <c:pt idx="104">
                  <c:v>41487</c:v>
                </c:pt>
                <c:pt idx="105">
                  <c:v>41306</c:v>
                </c:pt>
                <c:pt idx="106">
                  <c:v>41153</c:v>
                </c:pt>
                <c:pt idx="107">
                  <c:v>41122</c:v>
                </c:pt>
                <c:pt idx="108">
                  <c:v>41030</c:v>
                </c:pt>
                <c:pt idx="109">
                  <c:v>40756</c:v>
                </c:pt>
                <c:pt idx="110">
                  <c:v>40756</c:v>
                </c:pt>
                <c:pt idx="111">
                  <c:v>40695</c:v>
                </c:pt>
                <c:pt idx="112">
                  <c:v>40299</c:v>
                </c:pt>
                <c:pt idx="113">
                  <c:v>40299</c:v>
                </c:pt>
                <c:pt idx="114">
                  <c:v>42736</c:v>
                </c:pt>
                <c:pt idx="115">
                  <c:v>42522</c:v>
                </c:pt>
                <c:pt idx="116">
                  <c:v>42095</c:v>
                </c:pt>
                <c:pt idx="117">
                  <c:v>42036</c:v>
                </c:pt>
                <c:pt idx="118">
                  <c:v>41852</c:v>
                </c:pt>
                <c:pt idx="119">
                  <c:v>41548</c:v>
                </c:pt>
                <c:pt idx="120">
                  <c:v>41426</c:v>
                </c:pt>
                <c:pt idx="121">
                  <c:v>41426</c:v>
                </c:pt>
                <c:pt idx="122">
                  <c:v>41153</c:v>
                </c:pt>
                <c:pt idx="123">
                  <c:v>41153</c:v>
                </c:pt>
                <c:pt idx="124">
                  <c:v>41030</c:v>
                </c:pt>
                <c:pt idx="125">
                  <c:v>40422</c:v>
                </c:pt>
                <c:pt idx="126">
                  <c:v>40452</c:v>
                </c:pt>
                <c:pt idx="127">
                  <c:v>40057</c:v>
                </c:pt>
                <c:pt idx="128">
                  <c:v>39934</c:v>
                </c:pt>
                <c:pt idx="129">
                  <c:v>39692</c:v>
                </c:pt>
                <c:pt idx="130">
                  <c:v>39448</c:v>
                </c:pt>
                <c:pt idx="131">
                  <c:v>39448</c:v>
                </c:pt>
                <c:pt idx="132">
                  <c:v>38961</c:v>
                </c:pt>
                <c:pt idx="133">
                  <c:v>40940</c:v>
                </c:pt>
                <c:pt idx="134">
                  <c:v>42156</c:v>
                </c:pt>
                <c:pt idx="135">
                  <c:v>41365</c:v>
                </c:pt>
                <c:pt idx="136">
                  <c:v>38961</c:v>
                </c:pt>
                <c:pt idx="137">
                  <c:v>38018</c:v>
                </c:pt>
                <c:pt idx="138">
                  <c:v>42736</c:v>
                </c:pt>
                <c:pt idx="139">
                  <c:v>42705</c:v>
                </c:pt>
                <c:pt idx="140">
                  <c:v>42583</c:v>
                </c:pt>
                <c:pt idx="141">
                  <c:v>42552</c:v>
                </c:pt>
                <c:pt idx="142">
                  <c:v>42370</c:v>
                </c:pt>
                <c:pt idx="143">
                  <c:v>42370</c:v>
                </c:pt>
                <c:pt idx="144">
                  <c:v>42125</c:v>
                </c:pt>
                <c:pt idx="145">
                  <c:v>42005</c:v>
                </c:pt>
                <c:pt idx="146">
                  <c:v>41640</c:v>
                </c:pt>
                <c:pt idx="147">
                  <c:v>41548</c:v>
                </c:pt>
                <c:pt idx="148">
                  <c:v>41518</c:v>
                </c:pt>
                <c:pt idx="149">
                  <c:v>41426</c:v>
                </c:pt>
                <c:pt idx="150">
                  <c:v>41153</c:v>
                </c:pt>
                <c:pt idx="151">
                  <c:v>40909</c:v>
                </c:pt>
                <c:pt idx="152">
                  <c:v>42736</c:v>
                </c:pt>
                <c:pt idx="153">
                  <c:v>42370</c:v>
                </c:pt>
                <c:pt idx="154">
                  <c:v>41883</c:v>
                </c:pt>
                <c:pt idx="155">
                  <c:v>41275</c:v>
                </c:pt>
                <c:pt idx="156">
                  <c:v>40422</c:v>
                </c:pt>
                <c:pt idx="157">
                  <c:v>39448</c:v>
                </c:pt>
                <c:pt idx="158">
                  <c:v>42036</c:v>
                </c:pt>
                <c:pt idx="159">
                  <c:v>41883</c:v>
                </c:pt>
                <c:pt idx="160">
                  <c:v>41760</c:v>
                </c:pt>
                <c:pt idx="161">
                  <c:v>41640</c:v>
                </c:pt>
                <c:pt idx="162">
                  <c:v>41426</c:v>
                </c:pt>
                <c:pt idx="163">
                  <c:v>41395</c:v>
                </c:pt>
                <c:pt idx="164">
                  <c:v>41365</c:v>
                </c:pt>
                <c:pt idx="165">
                  <c:v>41275</c:v>
                </c:pt>
                <c:pt idx="166">
                  <c:v>41000</c:v>
                </c:pt>
                <c:pt idx="167">
                  <c:v>41000</c:v>
                </c:pt>
                <c:pt idx="168">
                  <c:v>41000</c:v>
                </c:pt>
                <c:pt idx="169">
                  <c:v>40787</c:v>
                </c:pt>
                <c:pt idx="170">
                  <c:v>40513</c:v>
                </c:pt>
                <c:pt idx="171">
                  <c:v>40422</c:v>
                </c:pt>
                <c:pt idx="172">
                  <c:v>40179</c:v>
                </c:pt>
                <c:pt idx="173">
                  <c:v>42370</c:v>
                </c:pt>
                <c:pt idx="174">
                  <c:v>41883</c:v>
                </c:pt>
                <c:pt idx="175">
                  <c:v>41883</c:v>
                </c:pt>
                <c:pt idx="176">
                  <c:v>41426</c:v>
                </c:pt>
                <c:pt idx="177">
                  <c:v>41030</c:v>
                </c:pt>
                <c:pt idx="178">
                  <c:v>41730</c:v>
                </c:pt>
              </c:numCache>
            </c:numRef>
          </c:xVal>
          <c:yVal>
            <c:numRef>
              <c:f>Data!$AC$83:$AC$261</c:f>
              <c:numCache>
                <c:formatCode>#,##0.0_ </c:formatCode>
                <c:ptCount val="179"/>
                <c:pt idx="0">
                  <c:v>2.2000000000000002</c:v>
                </c:pt>
                <c:pt idx="1">
                  <c:v>2.5</c:v>
                </c:pt>
                <c:pt idx="2">
                  <c:v>3.2</c:v>
                </c:pt>
                <c:pt idx="3">
                  <c:v>3.1</c:v>
                </c:pt>
                <c:pt idx="4">
                  <c:v>3.4</c:v>
                </c:pt>
                <c:pt idx="5">
                  <c:v>2.6</c:v>
                </c:pt>
                <c:pt idx="6">
                  <c:v>2.4</c:v>
                </c:pt>
                <c:pt idx="7">
                  <c:v>3.5</c:v>
                </c:pt>
                <c:pt idx="8">
                  <c:v>3.1</c:v>
                </c:pt>
                <c:pt idx="9">
                  <c:v>3.6</c:v>
                </c:pt>
                <c:pt idx="10">
                  <c:v>3</c:v>
                </c:pt>
                <c:pt idx="11">
                  <c:v>2.8</c:v>
                </c:pt>
                <c:pt idx="12">
                  <c:v>3.5</c:v>
                </c:pt>
                <c:pt idx="13">
                  <c:v>2.8</c:v>
                </c:pt>
                <c:pt idx="14">
                  <c:v>3.5</c:v>
                </c:pt>
                <c:pt idx="15">
                  <c:v>3</c:v>
                </c:pt>
                <c:pt idx="16">
                  <c:v>2.6</c:v>
                </c:pt>
                <c:pt idx="17">
                  <c:v>2.2000000000000002</c:v>
                </c:pt>
                <c:pt idx="18">
                  <c:v>3.1</c:v>
                </c:pt>
                <c:pt idx="19">
                  <c:v>3.6</c:v>
                </c:pt>
                <c:pt idx="20">
                  <c:v>6.4</c:v>
                </c:pt>
                <c:pt idx="21">
                  <c:v>4.7</c:v>
                </c:pt>
                <c:pt idx="22">
                  <c:v>5.7</c:v>
                </c:pt>
                <c:pt idx="23">
                  <c:v>6.2</c:v>
                </c:pt>
                <c:pt idx="24">
                  <c:v>4.0999999999999996</c:v>
                </c:pt>
                <c:pt idx="25">
                  <c:v>5.9</c:v>
                </c:pt>
                <c:pt idx="26">
                  <c:v>5.2</c:v>
                </c:pt>
                <c:pt idx="27">
                  <c:v>11.4</c:v>
                </c:pt>
                <c:pt idx="28">
                  <c:v>12</c:v>
                </c:pt>
                <c:pt idx="31">
                  <c:v>3.3</c:v>
                </c:pt>
                <c:pt idx="32">
                  <c:v>3.5</c:v>
                </c:pt>
                <c:pt idx="33">
                  <c:v>3.9</c:v>
                </c:pt>
                <c:pt idx="34">
                  <c:v>3</c:v>
                </c:pt>
                <c:pt idx="35">
                  <c:v>2.8</c:v>
                </c:pt>
                <c:pt idx="36">
                  <c:v>3</c:v>
                </c:pt>
                <c:pt idx="37">
                  <c:v>3.2</c:v>
                </c:pt>
                <c:pt idx="38">
                  <c:v>1.2</c:v>
                </c:pt>
                <c:pt idx="39">
                  <c:v>2.2999999999999998</c:v>
                </c:pt>
                <c:pt idx="40">
                  <c:v>1.6</c:v>
                </c:pt>
                <c:pt idx="41">
                  <c:v>1.2</c:v>
                </c:pt>
                <c:pt idx="42">
                  <c:v>1.5</c:v>
                </c:pt>
                <c:pt idx="43">
                  <c:v>2.2999999999999998</c:v>
                </c:pt>
                <c:pt idx="44">
                  <c:v>3</c:v>
                </c:pt>
                <c:pt idx="45">
                  <c:v>2.7</c:v>
                </c:pt>
                <c:pt idx="46">
                  <c:v>1.4</c:v>
                </c:pt>
                <c:pt idx="47">
                  <c:v>1.3</c:v>
                </c:pt>
                <c:pt idx="48">
                  <c:v>3.7</c:v>
                </c:pt>
                <c:pt idx="49">
                  <c:v>3</c:v>
                </c:pt>
                <c:pt idx="50">
                  <c:v>3.1</c:v>
                </c:pt>
                <c:pt idx="51">
                  <c:v>3</c:v>
                </c:pt>
                <c:pt idx="52">
                  <c:v>6.4</c:v>
                </c:pt>
                <c:pt idx="53">
                  <c:v>3.2</c:v>
                </c:pt>
                <c:pt idx="54">
                  <c:v>10.5</c:v>
                </c:pt>
                <c:pt idx="55">
                  <c:v>0</c:v>
                </c:pt>
                <c:pt idx="56">
                  <c:v>8</c:v>
                </c:pt>
                <c:pt idx="57">
                  <c:v>0</c:v>
                </c:pt>
                <c:pt idx="58">
                  <c:v>7.9</c:v>
                </c:pt>
                <c:pt idx="59">
                  <c:v>9.4</c:v>
                </c:pt>
                <c:pt idx="60">
                  <c:v>10.199999999999999</c:v>
                </c:pt>
                <c:pt idx="61">
                  <c:v>13.7</c:v>
                </c:pt>
                <c:pt idx="62">
                  <c:v>10.1</c:v>
                </c:pt>
                <c:pt idx="63">
                  <c:v>10.4</c:v>
                </c:pt>
                <c:pt idx="64">
                  <c:v>13.2</c:v>
                </c:pt>
                <c:pt idx="65">
                  <c:v>13.9</c:v>
                </c:pt>
                <c:pt idx="66">
                  <c:v>13.4</c:v>
                </c:pt>
                <c:pt idx="67">
                  <c:v>11</c:v>
                </c:pt>
                <c:pt idx="68">
                  <c:v>3.7</c:v>
                </c:pt>
                <c:pt idx="69">
                  <c:v>2.6</c:v>
                </c:pt>
                <c:pt idx="70">
                  <c:v>2.971237016530091</c:v>
                </c:pt>
                <c:pt idx="71">
                  <c:v>2.6734531581665943</c:v>
                </c:pt>
                <c:pt idx="72">
                  <c:v>3.2263671885665453</c:v>
                </c:pt>
                <c:pt idx="73">
                  <c:v>3.0741790954848689</c:v>
                </c:pt>
                <c:pt idx="74">
                  <c:v>2.9110178844889214</c:v>
                </c:pt>
                <c:pt idx="75">
                  <c:v>3.1162687670659133</c:v>
                </c:pt>
                <c:pt idx="76">
                  <c:v>3.3111778331664699</c:v>
                </c:pt>
                <c:pt idx="77">
                  <c:v>2.9</c:v>
                </c:pt>
                <c:pt idx="78">
                  <c:v>3.6</c:v>
                </c:pt>
                <c:pt idx="79">
                  <c:v>3.3069054142041225</c:v>
                </c:pt>
                <c:pt idx="80">
                  <c:v>3.6719235496115132</c:v>
                </c:pt>
                <c:pt idx="81">
                  <c:v>9.3000000000000007</c:v>
                </c:pt>
                <c:pt idx="82">
                  <c:v>9</c:v>
                </c:pt>
                <c:pt idx="83">
                  <c:v>3.4</c:v>
                </c:pt>
                <c:pt idx="84">
                  <c:v>3.9</c:v>
                </c:pt>
                <c:pt idx="85">
                  <c:v>5.6</c:v>
                </c:pt>
                <c:pt idx="86">
                  <c:v>10.9</c:v>
                </c:pt>
                <c:pt idx="87">
                  <c:v>10.602032244014342</c:v>
                </c:pt>
                <c:pt idx="88">
                  <c:v>7.8032739034938601</c:v>
                </c:pt>
                <c:pt idx="89">
                  <c:v>9.2247143755179817</c:v>
                </c:pt>
                <c:pt idx="90">
                  <c:v>12.007938242799781</c:v>
                </c:pt>
                <c:pt idx="91">
                  <c:v>11.541771365568065</c:v>
                </c:pt>
                <c:pt idx="92">
                  <c:v>8.9453314487131657</c:v>
                </c:pt>
                <c:pt idx="93">
                  <c:v>13.924415390589902</c:v>
                </c:pt>
                <c:pt idx="94">
                  <c:v>1.5</c:v>
                </c:pt>
                <c:pt idx="95">
                  <c:v>1.6</c:v>
                </c:pt>
                <c:pt idx="96">
                  <c:v>1.6</c:v>
                </c:pt>
                <c:pt idx="97">
                  <c:v>2.2000000000000002</c:v>
                </c:pt>
                <c:pt idx="99">
                  <c:v>2.9501874095209373</c:v>
                </c:pt>
                <c:pt idx="101">
                  <c:v>2.8277257649254315</c:v>
                </c:pt>
                <c:pt idx="102">
                  <c:v>2.9347613467709683</c:v>
                </c:pt>
                <c:pt idx="103">
                  <c:v>3.1602395474111726</c:v>
                </c:pt>
                <c:pt idx="104">
                  <c:v>3.296703560288814</c:v>
                </c:pt>
                <c:pt idx="105">
                  <c:v>3.1225712059974406</c:v>
                </c:pt>
                <c:pt idx="106">
                  <c:v>3.3443494099853797</c:v>
                </c:pt>
                <c:pt idx="107">
                  <c:v>2.9</c:v>
                </c:pt>
                <c:pt idx="108">
                  <c:v>3.3869089043607943</c:v>
                </c:pt>
                <c:pt idx="109">
                  <c:v>2.8041167408444387</c:v>
                </c:pt>
                <c:pt idx="110">
                  <c:v>3.8790674428371932</c:v>
                </c:pt>
                <c:pt idx="111">
                  <c:v>3.4522296437687165</c:v>
                </c:pt>
                <c:pt idx="112">
                  <c:v>3.5239946026363653</c:v>
                </c:pt>
                <c:pt idx="113">
                  <c:v>2.9239150117310495</c:v>
                </c:pt>
                <c:pt idx="116">
                  <c:v>2.1</c:v>
                </c:pt>
                <c:pt idx="118">
                  <c:v>2.8115839986173694</c:v>
                </c:pt>
                <c:pt idx="119">
                  <c:v>2.6146083772690791</c:v>
                </c:pt>
                <c:pt idx="120">
                  <c:v>3.1720082659281164</c:v>
                </c:pt>
                <c:pt idx="121">
                  <c:v>3.1609842163523374</c:v>
                </c:pt>
                <c:pt idx="122">
                  <c:v>2.1389071123636518</c:v>
                </c:pt>
                <c:pt idx="123">
                  <c:v>2.5092773738873193</c:v>
                </c:pt>
                <c:pt idx="124">
                  <c:v>3.4682993068110819</c:v>
                </c:pt>
                <c:pt idx="125">
                  <c:v>2.3916366769698336</c:v>
                </c:pt>
                <c:pt idx="126">
                  <c:v>4.428687427935813</c:v>
                </c:pt>
                <c:pt idx="127">
                  <c:v>4.0488080315924782</c:v>
                </c:pt>
                <c:pt idx="128">
                  <c:v>10.153224232458957</c:v>
                </c:pt>
                <c:pt idx="129">
                  <c:v>7.1167767717735844</c:v>
                </c:pt>
                <c:pt idx="130">
                  <c:v>9.8561717284185271</c:v>
                </c:pt>
                <c:pt idx="131">
                  <c:v>6.158564857148602</c:v>
                </c:pt>
                <c:pt idx="132">
                  <c:v>6.9275994850883569</c:v>
                </c:pt>
                <c:pt idx="133">
                  <c:v>3.4574412085592545</c:v>
                </c:pt>
                <c:pt idx="134">
                  <c:v>2.22389864924429</c:v>
                </c:pt>
                <c:pt idx="135">
                  <c:v>2.8086374956464728</c:v>
                </c:pt>
                <c:pt idx="156">
                  <c:v>5.0238141720085263</c:v>
                </c:pt>
                <c:pt idx="157">
                  <c:v>8.5008778754526109</c:v>
                </c:pt>
                <c:pt idx="158">
                  <c:v>2.660703801575425</c:v>
                </c:pt>
                <c:pt idx="159">
                  <c:v>2.6507347595864066</c:v>
                </c:pt>
                <c:pt idx="161">
                  <c:v>3.9085531699859328</c:v>
                </c:pt>
                <c:pt idx="162">
                  <c:v>3.8293943699482274</c:v>
                </c:pt>
                <c:pt idx="163">
                  <c:v>3.3317035202218324</c:v>
                </c:pt>
                <c:pt idx="164">
                  <c:v>2.458140809993461</c:v>
                </c:pt>
                <c:pt idx="165">
                  <c:v>4.0233448163861256</c:v>
                </c:pt>
                <c:pt idx="166">
                  <c:v>2.6694139216873292</c:v>
                </c:pt>
                <c:pt idx="167">
                  <c:v>1.9287748778277662</c:v>
                </c:pt>
                <c:pt idx="168">
                  <c:v>3.0381892179807997</c:v>
                </c:pt>
                <c:pt idx="169">
                  <c:v>3.2406499291345043</c:v>
                </c:pt>
                <c:pt idx="170">
                  <c:v>8.4722073247049128</c:v>
                </c:pt>
                <c:pt idx="171">
                  <c:v>8.3396925649575468</c:v>
                </c:pt>
                <c:pt idx="172">
                  <c:v>8.6896307394436505</c:v>
                </c:pt>
                <c:pt idx="176">
                  <c:v>2.5730731481724693</c:v>
                </c:pt>
                <c:pt idx="178">
                  <c:v>2.786165712105531</c:v>
                </c:pt>
              </c:numCache>
            </c:numRef>
          </c:yVal>
          <c:smooth val="0"/>
          <c:extLst>
            <c:ext xmlns:c16="http://schemas.microsoft.com/office/drawing/2014/chart" uri="{C3380CC4-5D6E-409C-BE32-E72D297353CC}">
              <c16:uniqueId val="{00000002-1E5E-467B-816B-F7973148A37F}"/>
            </c:ext>
          </c:extLst>
        </c:ser>
        <c:ser>
          <c:idx val="4"/>
          <c:order val="3"/>
          <c:tx>
            <c:v>1.5" &amp; FourThirds</c:v>
          </c:tx>
          <c:spPr>
            <a:ln w="25400" cap="rnd">
              <a:noFill/>
              <a:round/>
            </a:ln>
            <a:effectLst/>
          </c:spPr>
          <c:marker>
            <c:symbol val="diamond"/>
            <c:size val="4"/>
            <c:spPr>
              <a:solidFill>
                <a:schemeClr val="accent5"/>
              </a:solidFill>
              <a:ln w="9525">
                <a:solidFill>
                  <a:schemeClr val="accent5"/>
                </a:solidFill>
              </a:ln>
              <a:effectLst/>
            </c:spPr>
          </c:marker>
          <c:xVal>
            <c:numRef>
              <c:f>Data!$F$262:$F$328</c:f>
              <c:numCache>
                <c:formatCode>yyyy"年"m"月"</c:formatCode>
                <c:ptCount val="67"/>
                <c:pt idx="0">
                  <c:v>41671</c:v>
                </c:pt>
                <c:pt idx="1">
                  <c:v>40909</c:v>
                </c:pt>
                <c:pt idx="2">
                  <c:v>39295</c:v>
                </c:pt>
                <c:pt idx="3">
                  <c:v>43132</c:v>
                </c:pt>
                <c:pt idx="4">
                  <c:v>43101</c:v>
                </c:pt>
                <c:pt idx="5">
                  <c:v>43040</c:v>
                </c:pt>
                <c:pt idx="6">
                  <c:v>42736</c:v>
                </c:pt>
                <c:pt idx="7">
                  <c:v>42736</c:v>
                </c:pt>
                <c:pt idx="8">
                  <c:v>42614</c:v>
                </c:pt>
                <c:pt idx="9">
                  <c:v>42461</c:v>
                </c:pt>
                <c:pt idx="10">
                  <c:v>42401</c:v>
                </c:pt>
                <c:pt idx="11">
                  <c:v>42248</c:v>
                </c:pt>
                <c:pt idx="12">
                  <c:v>42186</c:v>
                </c:pt>
                <c:pt idx="13">
                  <c:v>42125</c:v>
                </c:pt>
                <c:pt idx="14">
                  <c:v>42005</c:v>
                </c:pt>
                <c:pt idx="15">
                  <c:v>41883</c:v>
                </c:pt>
                <c:pt idx="16">
                  <c:v>41671</c:v>
                </c:pt>
                <c:pt idx="17">
                  <c:v>41548</c:v>
                </c:pt>
                <c:pt idx="18">
                  <c:v>41487</c:v>
                </c:pt>
                <c:pt idx="19">
                  <c:v>41365</c:v>
                </c:pt>
                <c:pt idx="20">
                  <c:v>41365</c:v>
                </c:pt>
                <c:pt idx="21">
                  <c:v>41153</c:v>
                </c:pt>
                <c:pt idx="22">
                  <c:v>41091</c:v>
                </c:pt>
                <c:pt idx="23">
                  <c:v>41000</c:v>
                </c:pt>
                <c:pt idx="24">
                  <c:v>40848</c:v>
                </c:pt>
                <c:pt idx="25">
                  <c:v>40695</c:v>
                </c:pt>
                <c:pt idx="26">
                  <c:v>40664</c:v>
                </c:pt>
                <c:pt idx="27">
                  <c:v>40483</c:v>
                </c:pt>
                <c:pt idx="28">
                  <c:v>40422</c:v>
                </c:pt>
                <c:pt idx="29">
                  <c:v>40238</c:v>
                </c:pt>
                <c:pt idx="30">
                  <c:v>40057</c:v>
                </c:pt>
                <c:pt idx="31">
                  <c:v>39873</c:v>
                </c:pt>
                <c:pt idx="32">
                  <c:v>39692</c:v>
                </c:pt>
                <c:pt idx="33">
                  <c:v>42736</c:v>
                </c:pt>
                <c:pt idx="34">
                  <c:v>41883</c:v>
                </c:pt>
                <c:pt idx="35">
                  <c:v>40422</c:v>
                </c:pt>
                <c:pt idx="36">
                  <c:v>40026</c:v>
                </c:pt>
                <c:pt idx="37">
                  <c:v>40026</c:v>
                </c:pt>
                <c:pt idx="38">
                  <c:v>39845</c:v>
                </c:pt>
                <c:pt idx="39">
                  <c:v>39753</c:v>
                </c:pt>
                <c:pt idx="40">
                  <c:v>39569</c:v>
                </c:pt>
                <c:pt idx="41">
                  <c:v>39508</c:v>
                </c:pt>
                <c:pt idx="42">
                  <c:v>39356</c:v>
                </c:pt>
                <c:pt idx="43">
                  <c:v>39142</c:v>
                </c:pt>
                <c:pt idx="44">
                  <c:v>39142</c:v>
                </c:pt>
                <c:pt idx="45">
                  <c:v>42614</c:v>
                </c:pt>
                <c:pt idx="46">
                  <c:v>42614</c:v>
                </c:pt>
                <c:pt idx="47">
                  <c:v>42370</c:v>
                </c:pt>
                <c:pt idx="48">
                  <c:v>42217</c:v>
                </c:pt>
                <c:pt idx="49">
                  <c:v>42036</c:v>
                </c:pt>
                <c:pt idx="50">
                  <c:v>42036</c:v>
                </c:pt>
                <c:pt idx="51">
                  <c:v>41852</c:v>
                </c:pt>
                <c:pt idx="52">
                  <c:v>41640</c:v>
                </c:pt>
                <c:pt idx="53">
                  <c:v>41518</c:v>
                </c:pt>
                <c:pt idx="54">
                  <c:v>41395</c:v>
                </c:pt>
                <c:pt idx="55">
                  <c:v>41395</c:v>
                </c:pt>
                <c:pt idx="56">
                  <c:v>41153</c:v>
                </c:pt>
                <c:pt idx="57">
                  <c:v>41153</c:v>
                </c:pt>
                <c:pt idx="58">
                  <c:v>40940</c:v>
                </c:pt>
                <c:pt idx="59">
                  <c:v>40695</c:v>
                </c:pt>
                <c:pt idx="60">
                  <c:v>40695</c:v>
                </c:pt>
                <c:pt idx="61">
                  <c:v>40695</c:v>
                </c:pt>
                <c:pt idx="62">
                  <c:v>40544</c:v>
                </c:pt>
                <c:pt idx="63">
                  <c:v>40210</c:v>
                </c:pt>
                <c:pt idx="64">
                  <c:v>40118</c:v>
                </c:pt>
                <c:pt idx="65">
                  <c:v>39814</c:v>
                </c:pt>
                <c:pt idx="66">
                  <c:v>41883</c:v>
                </c:pt>
              </c:numCache>
            </c:numRef>
          </c:xVal>
          <c:yVal>
            <c:numRef>
              <c:f>Data!$AC$262:$AC$328</c:f>
              <c:numCache>
                <c:formatCode>#,##0.0_ </c:formatCode>
                <c:ptCount val="67"/>
                <c:pt idx="0">
                  <c:v>2.8</c:v>
                </c:pt>
                <c:pt idx="1">
                  <c:v>2.9</c:v>
                </c:pt>
                <c:pt idx="2">
                  <c:v>0</c:v>
                </c:pt>
                <c:pt idx="6">
                  <c:v>2.4</c:v>
                </c:pt>
                <c:pt idx="7">
                  <c:v>1.8</c:v>
                </c:pt>
                <c:pt idx="8">
                  <c:v>1.7</c:v>
                </c:pt>
                <c:pt idx="9">
                  <c:v>2</c:v>
                </c:pt>
                <c:pt idx="12">
                  <c:v>2.2999999999999998</c:v>
                </c:pt>
                <c:pt idx="15">
                  <c:v>2.2598260797501002</c:v>
                </c:pt>
                <c:pt idx="16">
                  <c:v>3.177057761739257</c:v>
                </c:pt>
                <c:pt idx="17">
                  <c:v>3.9575653244203539</c:v>
                </c:pt>
                <c:pt idx="18">
                  <c:v>2.2271932067623235</c:v>
                </c:pt>
                <c:pt idx="19">
                  <c:v>4.0395051632261181</c:v>
                </c:pt>
                <c:pt idx="20">
                  <c:v>3.3913790812828024</c:v>
                </c:pt>
                <c:pt idx="21">
                  <c:v>3.4429982563379791</c:v>
                </c:pt>
                <c:pt idx="22">
                  <c:v>3.8842136669528706</c:v>
                </c:pt>
                <c:pt idx="23">
                  <c:v>0</c:v>
                </c:pt>
                <c:pt idx="24">
                  <c:v>2.9055181124830538</c:v>
                </c:pt>
                <c:pt idx="25">
                  <c:v>8.3233518535006592</c:v>
                </c:pt>
                <c:pt idx="26">
                  <c:v>4.2015429313614954</c:v>
                </c:pt>
                <c:pt idx="27">
                  <c:v>8.7928886118113958</c:v>
                </c:pt>
                <c:pt idx="28">
                  <c:v>4.2553167669687912</c:v>
                </c:pt>
                <c:pt idx="29">
                  <c:v>9.3284116100541006</c:v>
                </c:pt>
                <c:pt idx="30">
                  <c:v>6.5137525634037265</c:v>
                </c:pt>
                <c:pt idx="31">
                  <c:v>2.9556196895665665</c:v>
                </c:pt>
                <c:pt idx="32">
                  <c:v>0</c:v>
                </c:pt>
                <c:pt idx="34">
                  <c:v>1.9558766064336091</c:v>
                </c:pt>
                <c:pt idx="35">
                  <c:v>8.94771928745587</c:v>
                </c:pt>
                <c:pt idx="36">
                  <c:v>8.9695460998053136</c:v>
                </c:pt>
                <c:pt idx="37">
                  <c:v>11.247921529648325</c:v>
                </c:pt>
                <c:pt idx="38">
                  <c:v>9.6166347243502521</c:v>
                </c:pt>
                <c:pt idx="39">
                  <c:v>9.4676056036990559</c:v>
                </c:pt>
                <c:pt idx="40">
                  <c:v>10.97503183859626</c:v>
                </c:pt>
                <c:pt idx="41">
                  <c:v>10.681011445161261</c:v>
                </c:pt>
                <c:pt idx="42">
                  <c:v>10.621964901171916</c:v>
                </c:pt>
                <c:pt idx="43">
                  <c:v>11.852129669638128</c:v>
                </c:pt>
                <c:pt idx="44">
                  <c:v>11.513140028664235</c:v>
                </c:pt>
                <c:pt idx="45">
                  <c:v>5.6</c:v>
                </c:pt>
                <c:pt idx="47">
                  <c:v>5.4</c:v>
                </c:pt>
                <c:pt idx="48">
                  <c:v>2.9935139862884315</c:v>
                </c:pt>
                <c:pt idx="50">
                  <c:v>3.0513800375519891</c:v>
                </c:pt>
                <c:pt idx="51">
                  <c:v>3.2046571496646665</c:v>
                </c:pt>
                <c:pt idx="52">
                  <c:v>3.0765093221594744</c:v>
                </c:pt>
                <c:pt idx="53">
                  <c:v>1.3091550908940353</c:v>
                </c:pt>
                <c:pt idx="54">
                  <c:v>3.4933839136845259</c:v>
                </c:pt>
                <c:pt idx="56">
                  <c:v>2.7541956635772133</c:v>
                </c:pt>
                <c:pt idx="57">
                  <c:v>2.7397227828277138</c:v>
                </c:pt>
                <c:pt idx="58">
                  <c:v>3.1504810691521108</c:v>
                </c:pt>
                <c:pt idx="59">
                  <c:v>10.205003546895995</c:v>
                </c:pt>
                <c:pt idx="60">
                  <c:v>10.818259638975807</c:v>
                </c:pt>
                <c:pt idx="61">
                  <c:v>11.12018599058038</c:v>
                </c:pt>
                <c:pt idx="62">
                  <c:v>8.4968816545754198</c:v>
                </c:pt>
                <c:pt idx="63">
                  <c:v>10.235616292510908</c:v>
                </c:pt>
                <c:pt idx="64">
                  <c:v>10.50472422791459</c:v>
                </c:pt>
                <c:pt idx="65">
                  <c:v>10.085571891048462</c:v>
                </c:pt>
              </c:numCache>
            </c:numRef>
          </c:yVal>
          <c:smooth val="0"/>
          <c:extLst>
            <c:ext xmlns:c16="http://schemas.microsoft.com/office/drawing/2014/chart" uri="{C3380CC4-5D6E-409C-BE32-E72D297353CC}">
              <c16:uniqueId val="{00000003-1E5E-467B-816B-F7973148A37F}"/>
            </c:ext>
          </c:extLst>
        </c:ser>
        <c:ser>
          <c:idx val="5"/>
          <c:order val="4"/>
          <c:tx>
            <c:strRef>
              <c:f>Data!$A$329</c:f>
              <c:strCache>
                <c:ptCount val="1"/>
                <c:pt idx="0">
                  <c:v>1"</c:v>
                </c:pt>
              </c:strCache>
            </c:strRef>
          </c:tx>
          <c:spPr>
            <a:ln w="25400" cap="rnd">
              <a:noFill/>
              <a:round/>
            </a:ln>
            <a:effectLst/>
          </c:spPr>
          <c:marker>
            <c:symbol val="diamond"/>
            <c:size val="4"/>
            <c:spPr>
              <a:solidFill>
                <a:schemeClr val="accent6"/>
              </a:solidFill>
              <a:ln w="9525">
                <a:solidFill>
                  <a:schemeClr val="accent6"/>
                </a:solidFill>
              </a:ln>
              <a:effectLst/>
            </c:spPr>
          </c:marker>
          <c:xVal>
            <c:numRef>
              <c:f>Data!$F$329:$F$366</c:f>
              <c:numCache>
                <c:formatCode>yyyy"年"m"月"</c:formatCode>
                <c:ptCount val="38"/>
                <c:pt idx="0">
                  <c:v>42736</c:v>
                </c:pt>
                <c:pt idx="1">
                  <c:v>42401</c:v>
                </c:pt>
                <c:pt idx="2">
                  <c:v>42278</c:v>
                </c:pt>
                <c:pt idx="3">
                  <c:v>42278</c:v>
                </c:pt>
                <c:pt idx="4">
                  <c:v>42156</c:v>
                </c:pt>
                <c:pt idx="5">
                  <c:v>41883</c:v>
                </c:pt>
                <c:pt idx="6">
                  <c:v>42095</c:v>
                </c:pt>
                <c:pt idx="7">
                  <c:v>41760</c:v>
                </c:pt>
                <c:pt idx="8">
                  <c:v>41730</c:v>
                </c:pt>
                <c:pt idx="9">
                  <c:v>41699</c:v>
                </c:pt>
                <c:pt idx="10">
                  <c:v>41518</c:v>
                </c:pt>
                <c:pt idx="11">
                  <c:v>41275</c:v>
                </c:pt>
                <c:pt idx="12">
                  <c:v>41275</c:v>
                </c:pt>
                <c:pt idx="13">
                  <c:v>41183</c:v>
                </c:pt>
                <c:pt idx="14">
                  <c:v>41122</c:v>
                </c:pt>
                <c:pt idx="15">
                  <c:v>40787</c:v>
                </c:pt>
                <c:pt idx="16">
                  <c:v>40787</c:v>
                </c:pt>
                <c:pt idx="17">
                  <c:v>42401</c:v>
                </c:pt>
                <c:pt idx="18">
                  <c:v>42401</c:v>
                </c:pt>
                <c:pt idx="19">
                  <c:v>42401</c:v>
                </c:pt>
                <c:pt idx="20">
                  <c:v>43671</c:v>
                </c:pt>
                <c:pt idx="21">
                  <c:v>42644</c:v>
                </c:pt>
                <c:pt idx="22">
                  <c:v>42430</c:v>
                </c:pt>
                <c:pt idx="23">
                  <c:v>42156</c:v>
                </c:pt>
                <c:pt idx="24">
                  <c:v>42156</c:v>
                </c:pt>
                <c:pt idx="25">
                  <c:v>41760</c:v>
                </c:pt>
                <c:pt idx="26">
                  <c:v>41548</c:v>
                </c:pt>
                <c:pt idx="27">
                  <c:v>41426</c:v>
                </c:pt>
                <c:pt idx="28">
                  <c:v>41061</c:v>
                </c:pt>
                <c:pt idx="29">
                  <c:v>43132</c:v>
                </c:pt>
                <c:pt idx="30">
                  <c:v>43132</c:v>
                </c:pt>
                <c:pt idx="31">
                  <c:v>42614</c:v>
                </c:pt>
                <c:pt idx="32">
                  <c:v>42614</c:v>
                </c:pt>
                <c:pt idx="33">
                  <c:v>42370</c:v>
                </c:pt>
                <c:pt idx="34">
                  <c:v>41883</c:v>
                </c:pt>
                <c:pt idx="35">
                  <c:v>41821</c:v>
                </c:pt>
                <c:pt idx="36">
                  <c:v>41699</c:v>
                </c:pt>
                <c:pt idx="37">
                  <c:v>41883</c:v>
                </c:pt>
              </c:numCache>
            </c:numRef>
          </c:xVal>
          <c:yVal>
            <c:numRef>
              <c:f>Data!$AC$329:$AC$366</c:f>
              <c:numCache>
                <c:formatCode>#,##0.0_ </c:formatCode>
                <c:ptCount val="38"/>
                <c:pt idx="0">
                  <c:v>2.8</c:v>
                </c:pt>
                <c:pt idx="2">
                  <c:v>2.1</c:v>
                </c:pt>
                <c:pt idx="4">
                  <c:v>2.1</c:v>
                </c:pt>
                <c:pt idx="5">
                  <c:v>1.7</c:v>
                </c:pt>
                <c:pt idx="6">
                  <c:v>3</c:v>
                </c:pt>
                <c:pt idx="8">
                  <c:v>3.4</c:v>
                </c:pt>
                <c:pt idx="9">
                  <c:v>4</c:v>
                </c:pt>
                <c:pt idx="10">
                  <c:v>2.5</c:v>
                </c:pt>
                <c:pt idx="11">
                  <c:v>2.9</c:v>
                </c:pt>
                <c:pt idx="12">
                  <c:v>2.7</c:v>
                </c:pt>
                <c:pt idx="13">
                  <c:v>2.8</c:v>
                </c:pt>
                <c:pt idx="14">
                  <c:v>2.8</c:v>
                </c:pt>
                <c:pt idx="15">
                  <c:v>4.3</c:v>
                </c:pt>
                <c:pt idx="16">
                  <c:v>3.7</c:v>
                </c:pt>
                <c:pt idx="20">
                  <c:v>1.7</c:v>
                </c:pt>
                <c:pt idx="21">
                  <c:v>2</c:v>
                </c:pt>
                <c:pt idx="22">
                  <c:v>1.8</c:v>
                </c:pt>
                <c:pt idx="23">
                  <c:v>1.8291451758387856</c:v>
                </c:pt>
                <c:pt idx="24">
                  <c:v>1.873863907780406</c:v>
                </c:pt>
                <c:pt idx="25">
                  <c:v>2.3581564231827601</c:v>
                </c:pt>
                <c:pt idx="26">
                  <c:v>2.0949126784490901</c:v>
                </c:pt>
                <c:pt idx="27">
                  <c:v>1.8931050054847987</c:v>
                </c:pt>
                <c:pt idx="28">
                  <c:v>1.2934082641621545</c:v>
                </c:pt>
                <c:pt idx="31">
                  <c:v>1.9</c:v>
                </c:pt>
                <c:pt idx="32">
                  <c:v>2.1</c:v>
                </c:pt>
                <c:pt idx="33">
                  <c:v>1.7</c:v>
                </c:pt>
                <c:pt idx="35">
                  <c:v>2.4982270958292876</c:v>
                </c:pt>
              </c:numCache>
            </c:numRef>
          </c:yVal>
          <c:smooth val="0"/>
          <c:extLst>
            <c:ext xmlns:c16="http://schemas.microsoft.com/office/drawing/2014/chart" uri="{C3380CC4-5D6E-409C-BE32-E72D297353CC}">
              <c16:uniqueId val="{00000004-1E5E-467B-816B-F7973148A37F}"/>
            </c:ext>
          </c:extLst>
        </c:ser>
        <c:dLbls>
          <c:showLegendKey val="0"/>
          <c:showVal val="0"/>
          <c:showCatName val="0"/>
          <c:showSerName val="0"/>
          <c:showPercent val="0"/>
          <c:showBubbleSize val="0"/>
        </c:dLbls>
        <c:axId val="553063176"/>
        <c:axId val="553062784"/>
      </c:scatterChart>
      <c:valAx>
        <c:axId val="553063176"/>
        <c:scaling>
          <c:orientation val="minMax"/>
          <c:max val="44197"/>
          <c:min val="37622.5"/>
        </c:scaling>
        <c:delete val="0"/>
        <c:axPos val="b"/>
        <c:majorGridlines>
          <c:spPr>
            <a:ln w="9525" cap="flat" cmpd="sng" algn="ctr">
              <a:solidFill>
                <a:schemeClr val="tx1">
                  <a:lumMod val="15000"/>
                  <a:lumOff val="85000"/>
                </a:schemeClr>
              </a:solidFill>
              <a:round/>
            </a:ln>
            <a:effectLst/>
          </c:spPr>
        </c:majorGridlines>
        <c:numFmt formatCode="yyyy/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3062784"/>
        <c:crosses val="autoZero"/>
        <c:crossBetween val="midCat"/>
        <c:majorUnit val="365.25"/>
      </c:valAx>
      <c:valAx>
        <c:axId val="553062784"/>
        <c:scaling>
          <c:logBase val="10"/>
          <c:orientation val="minMax"/>
          <c:max val="40"/>
          <c:min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Dark Noise</a:t>
                </a:r>
                <a:r>
                  <a:rPr lang="en-US" altLang="ja-JP" baseline="0"/>
                  <a:t> </a:t>
                </a:r>
                <a:r>
                  <a:rPr lang="en-US" altLang="ja-JP"/>
                  <a: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3063176"/>
        <c:crosses val="autoZero"/>
        <c:crossBetween val="midCat"/>
      </c:valAx>
      <c:spPr>
        <a:noFill/>
        <a:ln>
          <a:noFill/>
        </a:ln>
        <a:effectLst/>
      </c:spPr>
    </c:plotArea>
    <c:legend>
      <c:legendPos val="r"/>
      <c:layout>
        <c:manualLayout>
          <c:xMode val="edge"/>
          <c:yMode val="edge"/>
          <c:x val="0.14876254031082861"/>
          <c:y val="0.63594885079717545"/>
          <c:w val="0.11565113526286988"/>
          <c:h val="0.17650192253463592"/>
        </c:manualLayout>
      </c:layout>
      <c:overlay val="1"/>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単位面積当たり 感度電子数</a:t>
            </a:r>
            <a:r>
              <a:rPr lang="ja-JP" altLang="en-US" baseline="0"/>
              <a:t> </a:t>
            </a:r>
            <a:r>
              <a:rPr lang="en-US" altLang="ja-JP"/>
              <a:t>vs </a:t>
            </a:r>
            <a:r>
              <a:rPr lang="ja-JP" altLang="en-US" baseline="0"/>
              <a:t>飽和電子数</a:t>
            </a: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317156961133296E-2"/>
          <c:y val="7.346038196149339E-2"/>
          <c:w val="0.88567280862358988"/>
          <c:h val="0.8279229631071805"/>
        </c:manualLayout>
      </c:layout>
      <c:scatterChart>
        <c:scatterStyle val="lineMarker"/>
        <c:varyColors val="0"/>
        <c:ser>
          <c:idx val="0"/>
          <c:order val="0"/>
          <c:tx>
            <c:strRef>
              <c:f>Data!$A$5</c:f>
              <c:strCache>
                <c:ptCount val="1"/>
                <c:pt idx="0">
                  <c:v>645</c:v>
                </c:pt>
              </c:strCache>
            </c:strRef>
          </c:tx>
          <c:spPr>
            <a:ln w="25400" cap="rnd">
              <a:noFill/>
              <a:round/>
            </a:ln>
            <a:effectLst/>
          </c:spPr>
          <c:marker>
            <c:symbol val="diamond"/>
            <c:size val="4"/>
            <c:spPr>
              <a:solidFill>
                <a:schemeClr val="tx1"/>
              </a:solidFill>
              <a:ln w="9525">
                <a:solidFill>
                  <a:schemeClr val="tx1"/>
                </a:solidFill>
              </a:ln>
              <a:effectLst/>
            </c:spPr>
          </c:marker>
          <c:xVal>
            <c:numRef>
              <c:f>Data!$AA$5:$AA$11</c:f>
              <c:numCache>
                <c:formatCode>#,##0_ </c:formatCode>
                <c:ptCount val="7"/>
                <c:pt idx="0">
                  <c:v>0</c:v>
                </c:pt>
                <c:pt idx="1">
                  <c:v>1710.2662432083212</c:v>
                </c:pt>
                <c:pt idx="2">
                  <c:v>1126.7062437024795</c:v>
                </c:pt>
                <c:pt idx="3">
                  <c:v>0</c:v>
                </c:pt>
                <c:pt idx="4">
                  <c:v>0</c:v>
                </c:pt>
                <c:pt idx="5">
                  <c:v>912.08399719960664</c:v>
                </c:pt>
                <c:pt idx="6">
                  <c:v>1873.2707969600306</c:v>
                </c:pt>
              </c:numCache>
            </c:numRef>
          </c:xVal>
          <c:yVal>
            <c:numRef>
              <c:f>Data!$Y$5:$Y$11</c:f>
              <c:numCache>
                <c:formatCode>#,##0_ </c:formatCode>
                <c:ptCount val="7"/>
                <c:pt idx="0">
                  <c:v>0</c:v>
                </c:pt>
                <c:pt idx="1">
                  <c:v>1995.3106170763747</c:v>
                </c:pt>
                <c:pt idx="2">
                  <c:v>1502.274991603306</c:v>
                </c:pt>
                <c:pt idx="3">
                  <c:v>0</c:v>
                </c:pt>
                <c:pt idx="4">
                  <c:v>0</c:v>
                </c:pt>
                <c:pt idx="5">
                  <c:v>1321.3524574814815</c:v>
                </c:pt>
                <c:pt idx="6">
                  <c:v>1921.3033814974672</c:v>
                </c:pt>
              </c:numCache>
            </c:numRef>
          </c:yVal>
          <c:smooth val="0"/>
          <c:extLst>
            <c:ext xmlns:c16="http://schemas.microsoft.com/office/drawing/2014/chart" uri="{C3380CC4-5D6E-409C-BE32-E72D297353CC}">
              <c16:uniqueId val="{00000000-44FE-4432-ADA6-DF56F0F5091F}"/>
            </c:ext>
          </c:extLst>
        </c:ser>
        <c:ser>
          <c:idx val="1"/>
          <c:order val="1"/>
          <c:tx>
            <c:v>FullFrame &amp; APS-H</c:v>
          </c:tx>
          <c:spPr>
            <a:ln w="25400" cap="rnd">
              <a:noFill/>
              <a:round/>
            </a:ln>
            <a:effectLst/>
          </c:spPr>
          <c:marker>
            <c:symbol val="diamond"/>
            <c:size val="4"/>
            <c:spPr>
              <a:solidFill>
                <a:srgbClr val="FF5050"/>
              </a:solidFill>
              <a:ln w="9525">
                <a:solidFill>
                  <a:srgbClr val="FF5050"/>
                </a:solidFill>
              </a:ln>
              <a:effectLst/>
            </c:spPr>
          </c:marker>
          <c:xVal>
            <c:numRef>
              <c:f>Data!$AA$12:$AA$82</c:f>
              <c:numCache>
                <c:formatCode>#,##0_ </c:formatCode>
                <c:ptCount val="71"/>
                <c:pt idx="0">
                  <c:v>1953.4473788686869</c:v>
                </c:pt>
                <c:pt idx="1">
                  <c:v>2678.0563625918485</c:v>
                </c:pt>
                <c:pt idx="2">
                  <c:v>2666.8606370370376</c:v>
                </c:pt>
                <c:pt idx="3">
                  <c:v>2375.841529904762</c:v>
                </c:pt>
                <c:pt idx="4">
                  <c:v>1928.1873299393937</c:v>
                </c:pt>
                <c:pt idx="5">
                  <c:v>1931.5874870303028</c:v>
                </c:pt>
                <c:pt idx="6">
                  <c:v>1762.9243839999999</c:v>
                </c:pt>
                <c:pt idx="7">
                  <c:v>0</c:v>
                </c:pt>
                <c:pt idx="8">
                  <c:v>1845.2456918518517</c:v>
                </c:pt>
                <c:pt idx="9">
                  <c:v>1843.9479276562499</c:v>
                </c:pt>
                <c:pt idx="10">
                  <c:v>1609.2595956369867</c:v>
                </c:pt>
                <c:pt idx="11">
                  <c:v>1354.8975805662101</c:v>
                </c:pt>
                <c:pt idx="12">
                  <c:v>887.16917485507247</c:v>
                </c:pt>
                <c:pt idx="13">
                  <c:v>1003.7597165440918</c:v>
                </c:pt>
                <c:pt idx="14">
                  <c:v>524.702150761761</c:v>
                </c:pt>
                <c:pt idx="15">
                  <c:v>2511.0069026280062</c:v>
                </c:pt>
                <c:pt idx="16">
                  <c:v>2256.495527</c:v>
                </c:pt>
                <c:pt idx="17">
                  <c:v>3301.6051289845254</c:v>
                </c:pt>
                <c:pt idx="18">
                  <c:v>2916.4082591786223</c:v>
                </c:pt>
                <c:pt idx="19">
                  <c:v>0</c:v>
                </c:pt>
                <c:pt idx="20">
                  <c:v>2323.8327777069489</c:v>
                </c:pt>
                <c:pt idx="21">
                  <c:v>3320.2925106006587</c:v>
                </c:pt>
                <c:pt idx="22">
                  <c:v>2346.6023389787656</c:v>
                </c:pt>
                <c:pt idx="23">
                  <c:v>2537.4499701621621</c:v>
                </c:pt>
                <c:pt idx="24">
                  <c:v>2140.5866075241843</c:v>
                </c:pt>
                <c:pt idx="25">
                  <c:v>2176.2695759516764</c:v>
                </c:pt>
                <c:pt idx="26">
                  <c:v>2367.3125415217796</c:v>
                </c:pt>
                <c:pt idx="27">
                  <c:v>2082.4879032876124</c:v>
                </c:pt>
                <c:pt idx="28">
                  <c:v>2253.8475019377775</c:v>
                </c:pt>
                <c:pt idx="29">
                  <c:v>1143.203986962963</c:v>
                </c:pt>
                <c:pt idx="30">
                  <c:v>1397.8743727935077</c:v>
                </c:pt>
                <c:pt idx="31">
                  <c:v>828.85276959487874</c:v>
                </c:pt>
                <c:pt idx="32">
                  <c:v>836.20041985001149</c:v>
                </c:pt>
                <c:pt idx="33">
                  <c:v>2435.7756246368012</c:v>
                </c:pt>
                <c:pt idx="34">
                  <c:v>3235.9856495216522</c:v>
                </c:pt>
                <c:pt idx="36">
                  <c:v>1838.0746732811092</c:v>
                </c:pt>
                <c:pt idx="37">
                  <c:v>775.21525046706324</c:v>
                </c:pt>
                <c:pt idx="38">
                  <c:v>777.66208776844064</c:v>
                </c:pt>
                <c:pt idx="39">
                  <c:v>2716.1627097992678</c:v>
                </c:pt>
                <c:pt idx="40">
                  <c:v>2590.0634136007338</c:v>
                </c:pt>
                <c:pt idx="41">
                  <c:v>2740.7013050618098</c:v>
                </c:pt>
                <c:pt idx="42">
                  <c:v>2719.4723814992126</c:v>
                </c:pt>
                <c:pt idx="43">
                  <c:v>2490.606905352518</c:v>
                </c:pt>
                <c:pt idx="44">
                  <c:v>0</c:v>
                </c:pt>
                <c:pt idx="45">
                  <c:v>2641.5135520992862</c:v>
                </c:pt>
                <c:pt idx="46">
                  <c:v>1784.1396170375888</c:v>
                </c:pt>
                <c:pt idx="47">
                  <c:v>2255.9311781441734</c:v>
                </c:pt>
                <c:pt idx="48">
                  <c:v>1482.3430477871284</c:v>
                </c:pt>
                <c:pt idx="49">
                  <c:v>1985.0398242027875</c:v>
                </c:pt>
                <c:pt idx="50">
                  <c:v>2636.8042280420368</c:v>
                </c:pt>
                <c:pt idx="51">
                  <c:v>1760.9616069802976</c:v>
                </c:pt>
                <c:pt idx="52">
                  <c:v>1952.9459263984693</c:v>
                </c:pt>
                <c:pt idx="53">
                  <c:v>2428.6731701159638</c:v>
                </c:pt>
                <c:pt idx="54">
                  <c:v>1847.6346393143574</c:v>
                </c:pt>
                <c:pt idx="55">
                  <c:v>2837.4147619795112</c:v>
                </c:pt>
                <c:pt idx="56">
                  <c:v>1169.5072524144821</c:v>
                </c:pt>
                <c:pt idx="57">
                  <c:v>0</c:v>
                </c:pt>
                <c:pt idx="58">
                  <c:v>2012.3876296434109</c:v>
                </c:pt>
                <c:pt idx="59">
                  <c:v>0</c:v>
                </c:pt>
                <c:pt idx="60">
                  <c:v>0</c:v>
                </c:pt>
                <c:pt idx="61">
                  <c:v>969.61393692869012</c:v>
                </c:pt>
                <c:pt idx="62">
                  <c:v>680.03349392183918</c:v>
                </c:pt>
                <c:pt idx="63">
                  <c:v>679.94833052878289</c:v>
                </c:pt>
                <c:pt idx="64">
                  <c:v>655.69143081481491</c:v>
                </c:pt>
                <c:pt idx="65">
                  <c:v>1101.353588790585</c:v>
                </c:pt>
                <c:pt idx="66">
                  <c:v>1472.4992954828681</c:v>
                </c:pt>
                <c:pt idx="67">
                  <c:v>1277.3303469412037</c:v>
                </c:pt>
                <c:pt idx="68">
                  <c:v>1047.9243044975603</c:v>
                </c:pt>
                <c:pt idx="69">
                  <c:v>1013.5755579130437</c:v>
                </c:pt>
                <c:pt idx="70">
                  <c:v>592.69670121276545</c:v>
                </c:pt>
              </c:numCache>
            </c:numRef>
          </c:xVal>
          <c:yVal>
            <c:numRef>
              <c:f>Data!$Y$12:$Y$82</c:f>
              <c:numCache>
                <c:formatCode>#,##0_ </c:formatCode>
                <c:ptCount val="71"/>
                <c:pt idx="0">
                  <c:v>1652.9170128888888</c:v>
                </c:pt>
                <c:pt idx="1">
                  <c:v>2163.0455236318776</c:v>
                </c:pt>
                <c:pt idx="2">
                  <c:v>2188.1933432098767</c:v>
                </c:pt>
                <c:pt idx="3">
                  <c:v>1918.9489280000003</c:v>
                </c:pt>
                <c:pt idx="4">
                  <c:v>1903.4669795555553</c:v>
                </c:pt>
                <c:pt idx="5">
                  <c:v>1906.8235448888886</c:v>
                </c:pt>
                <c:pt idx="6">
                  <c:v>1808.1275733333332</c:v>
                </c:pt>
                <c:pt idx="7">
                  <c:v>0</c:v>
                </c:pt>
                <c:pt idx="8">
                  <c:v>1892.559683950617</c:v>
                </c:pt>
                <c:pt idx="9">
                  <c:v>1891.2286437499999</c:v>
                </c:pt>
                <c:pt idx="10">
                  <c:v>1506.1019292500002</c:v>
                </c:pt>
                <c:pt idx="11">
                  <c:v>1268.0451715555555</c:v>
                </c:pt>
                <c:pt idx="12">
                  <c:v>1046.4046677777776</c:v>
                </c:pt>
                <c:pt idx="13">
                  <c:v>1080.9720024320989</c:v>
                </c:pt>
                <c:pt idx="14">
                  <c:v>665.96811442838896</c:v>
                </c:pt>
                <c:pt idx="15">
                  <c:v>2092.5057521900053</c:v>
                </c:pt>
                <c:pt idx="16">
                  <c:v>1909.342369</c:v>
                </c:pt>
                <c:pt idx="17">
                  <c:v>1862.4439189143477</c:v>
                </c:pt>
                <c:pt idx="18">
                  <c:v>2467.7300654588339</c:v>
                </c:pt>
                <c:pt idx="19">
                  <c:v>0</c:v>
                </c:pt>
                <c:pt idx="20">
                  <c:v>2174.8691381103495</c:v>
                </c:pt>
                <c:pt idx="21">
                  <c:v>2000.6890769003969</c:v>
                </c:pt>
                <c:pt idx="22">
                  <c:v>2256.3484028641974</c:v>
                </c:pt>
                <c:pt idx="23">
                  <c:v>2407.3243306666664</c:v>
                </c:pt>
                <c:pt idx="24">
                  <c:v>2030.8129353434572</c:v>
                </c:pt>
                <c:pt idx="25">
                  <c:v>2204.1704679510563</c:v>
                </c:pt>
                <c:pt idx="26">
                  <c:v>2215.5617375780757</c:v>
                </c:pt>
                <c:pt idx="27">
                  <c:v>1975.693651836966</c:v>
                </c:pt>
                <c:pt idx="28">
                  <c:v>2167.1610595555553</c:v>
                </c:pt>
                <c:pt idx="29">
                  <c:v>2286.4079739259259</c:v>
                </c:pt>
                <c:pt idx="30">
                  <c:v>1397.8743727935077</c:v>
                </c:pt>
                <c:pt idx="31">
                  <c:v>1721.4634445432098</c:v>
                </c:pt>
                <c:pt idx="32">
                  <c:v>1726.0034307160493</c:v>
                </c:pt>
                <c:pt idx="33">
                  <c:v>2404.5477320132527</c:v>
                </c:pt>
                <c:pt idx="34">
                  <c:v>1949.905871493859</c:v>
                </c:pt>
                <c:pt idx="36">
                  <c:v>1131.1228758652978</c:v>
                </c:pt>
                <c:pt idx="37">
                  <c:v>1003.8043627842742</c:v>
                </c:pt>
                <c:pt idx="38">
                  <c:v>1186.433185185185</c:v>
                </c:pt>
                <c:pt idx="39">
                  <c:v>2437.5819190506249</c:v>
                </c:pt>
                <c:pt idx="40">
                  <c:v>2390.8277664006773</c:v>
                </c:pt>
                <c:pt idx="41">
                  <c:v>2600.1525201868453</c:v>
                </c:pt>
                <c:pt idx="42">
                  <c:v>2440.552137242883</c:v>
                </c:pt>
                <c:pt idx="43">
                  <c:v>2362.8834743087991</c:v>
                </c:pt>
                <c:pt idx="44">
                  <c:v>0</c:v>
                </c:pt>
                <c:pt idx="45">
                  <c:v>2506.0513186582971</c:v>
                </c:pt>
                <c:pt idx="46">
                  <c:v>1669.7716928685127</c:v>
                </c:pt>
                <c:pt idx="47">
                  <c:v>2313.7755673273568</c:v>
                </c:pt>
                <c:pt idx="48">
                  <c:v>1444.3342516900227</c:v>
                </c:pt>
                <c:pt idx="49">
                  <c:v>1857.7936816256856</c:v>
                </c:pt>
                <c:pt idx="50">
                  <c:v>2366.3627687556741</c:v>
                </c:pt>
                <c:pt idx="51">
                  <c:v>1783.5380378390194</c:v>
                </c:pt>
                <c:pt idx="52">
                  <c:v>2028.0592312599488</c:v>
                </c:pt>
                <c:pt idx="53">
                  <c:v>2584.3573476874999</c:v>
                </c:pt>
                <c:pt idx="54">
                  <c:v>2250.3242401905636</c:v>
                </c:pt>
                <c:pt idx="55">
                  <c:v>1709.724279654321</c:v>
                </c:pt>
                <c:pt idx="56">
                  <c:v>1334.4377623703706</c:v>
                </c:pt>
                <c:pt idx="57">
                  <c:v>0</c:v>
                </c:pt>
                <c:pt idx="58">
                  <c:v>1109.3931804444444</c:v>
                </c:pt>
                <c:pt idx="59">
                  <c:v>0</c:v>
                </c:pt>
                <c:pt idx="60">
                  <c:v>0</c:v>
                </c:pt>
                <c:pt idx="61">
                  <c:v>1665.7470198518522</c:v>
                </c:pt>
                <c:pt idx="62">
                  <c:v>1264.1648284444445</c:v>
                </c:pt>
                <c:pt idx="63">
                  <c:v>1246.5719393027687</c:v>
                </c:pt>
                <c:pt idx="64">
                  <c:v>1210.5072568888891</c:v>
                </c:pt>
                <c:pt idx="65">
                  <c:v>1510.8312051358025</c:v>
                </c:pt>
                <c:pt idx="66">
                  <c:v>1566.8902759625389</c:v>
                </c:pt>
                <c:pt idx="67">
                  <c:v>1179.074166407265</c:v>
                </c:pt>
                <c:pt idx="68">
                  <c:v>1195.7085012856778</c:v>
                </c:pt>
                <c:pt idx="69">
                  <c:v>1195.4993760000002</c:v>
                </c:pt>
                <c:pt idx="70">
                  <c:v>1147.4000241426613</c:v>
                </c:pt>
              </c:numCache>
            </c:numRef>
          </c:yVal>
          <c:smooth val="0"/>
          <c:extLst>
            <c:ext xmlns:c16="http://schemas.microsoft.com/office/drawing/2014/chart" uri="{C3380CC4-5D6E-409C-BE32-E72D297353CC}">
              <c16:uniqueId val="{00000001-44FE-4432-ADA6-DF56F0F5091F}"/>
            </c:ext>
          </c:extLst>
        </c:ser>
        <c:ser>
          <c:idx val="3"/>
          <c:order val="2"/>
          <c:tx>
            <c:strRef>
              <c:f>Data!$A$83</c:f>
              <c:strCache>
                <c:ptCount val="1"/>
                <c:pt idx="0">
                  <c:v>APS-C</c:v>
                </c:pt>
              </c:strCache>
            </c:strRef>
          </c:tx>
          <c:spPr>
            <a:ln w="25400" cap="rnd">
              <a:noFill/>
              <a:round/>
            </a:ln>
            <a:effectLst/>
          </c:spPr>
          <c:marker>
            <c:symbol val="diamond"/>
            <c:size val="4"/>
            <c:spPr>
              <a:solidFill>
                <a:schemeClr val="accent4"/>
              </a:solidFill>
              <a:ln w="9525">
                <a:solidFill>
                  <a:schemeClr val="accent4"/>
                </a:solidFill>
              </a:ln>
              <a:effectLst/>
            </c:spPr>
          </c:marker>
          <c:xVal>
            <c:numRef>
              <c:f>Data!$AA$83:$AA$261</c:f>
              <c:numCache>
                <c:formatCode>#,##0_ </c:formatCode>
                <c:ptCount val="179"/>
                <c:pt idx="0">
                  <c:v>1792.1479358421777</c:v>
                </c:pt>
                <c:pt idx="1">
                  <c:v>1174.1675727032514</c:v>
                </c:pt>
                <c:pt idx="2">
                  <c:v>2670.2144682740454</c:v>
                </c:pt>
                <c:pt idx="3">
                  <c:v>2555.8952379037237</c:v>
                </c:pt>
                <c:pt idx="4">
                  <c:v>2517.1466666666665</c:v>
                </c:pt>
                <c:pt idx="5">
                  <c:v>1767.7992678075166</c:v>
                </c:pt>
                <c:pt idx="6">
                  <c:v>1594.5543746391736</c:v>
                </c:pt>
                <c:pt idx="7">
                  <c:v>1766.1487803842811</c:v>
                </c:pt>
                <c:pt idx="8">
                  <c:v>1251.2185888421307</c:v>
                </c:pt>
                <c:pt idx="9">
                  <c:v>1593.006820583226</c:v>
                </c:pt>
                <c:pt idx="10">
                  <c:v>1107.726880697845</c:v>
                </c:pt>
                <c:pt idx="11">
                  <c:v>1052.3930363800732</c:v>
                </c:pt>
                <c:pt idx="12">
                  <c:v>1195.8971993593029</c:v>
                </c:pt>
                <c:pt idx="13">
                  <c:v>1315.9916759889265</c:v>
                </c:pt>
                <c:pt idx="14">
                  <c:v>1236.9505114195274</c:v>
                </c:pt>
                <c:pt idx="15">
                  <c:v>1317.6630759724158</c:v>
                </c:pt>
                <c:pt idx="16">
                  <c:v>1235.3132025977393</c:v>
                </c:pt>
                <c:pt idx="17">
                  <c:v>1174.7387894302008</c:v>
                </c:pt>
                <c:pt idx="18">
                  <c:v>1221.5365550413671</c:v>
                </c:pt>
                <c:pt idx="19">
                  <c:v>778.67498829478518</c:v>
                </c:pt>
                <c:pt idx="20">
                  <c:v>1129.290928868556</c:v>
                </c:pt>
                <c:pt idx="21">
                  <c:v>1173.0427980453112</c:v>
                </c:pt>
                <c:pt idx="22">
                  <c:v>1307.1766738512397</c:v>
                </c:pt>
                <c:pt idx="23">
                  <c:v>1053.7963632319331</c:v>
                </c:pt>
                <c:pt idx="24">
                  <c:v>902.96695844637168</c:v>
                </c:pt>
                <c:pt idx="25">
                  <c:v>1039.746529685267</c:v>
                </c:pt>
                <c:pt idx="26">
                  <c:v>1277.793071976296</c:v>
                </c:pt>
                <c:pt idx="27">
                  <c:v>728.08890959158589</c:v>
                </c:pt>
                <c:pt idx="28">
                  <c:v>818.30104011251001</c:v>
                </c:pt>
                <c:pt idx="31">
                  <c:v>2384.9116319843683</c:v>
                </c:pt>
                <c:pt idx="32">
                  <c:v>2124.7963964688611</c:v>
                </c:pt>
                <c:pt idx="33">
                  <c:v>2353.6520987229042</c:v>
                </c:pt>
                <c:pt idx="34">
                  <c:v>1308.2479243580201</c:v>
                </c:pt>
                <c:pt idx="35">
                  <c:v>1883.4003655950394</c:v>
                </c:pt>
                <c:pt idx="36">
                  <c:v>1221.5235905860827</c:v>
                </c:pt>
                <c:pt idx="37">
                  <c:v>1235.8764505579425</c:v>
                </c:pt>
                <c:pt idx="38">
                  <c:v>3095.3849544347827</c:v>
                </c:pt>
                <c:pt idx="39">
                  <c:v>1935.0414273166793</c:v>
                </c:pt>
                <c:pt idx="40">
                  <c:v>2378.7757958095235</c:v>
                </c:pt>
                <c:pt idx="41">
                  <c:v>2486.5872818585781</c:v>
                </c:pt>
                <c:pt idx="42">
                  <c:v>2340.2141013333335</c:v>
                </c:pt>
                <c:pt idx="43">
                  <c:v>2241.2506617831327</c:v>
                </c:pt>
                <c:pt idx="44">
                  <c:v>2420.6395357907254</c:v>
                </c:pt>
                <c:pt idx="45">
                  <c:v>2235.6951039999999</c:v>
                </c:pt>
                <c:pt idx="46">
                  <c:v>1956.6172220564886</c:v>
                </c:pt>
                <c:pt idx="47">
                  <c:v>1779.6060789578207</c:v>
                </c:pt>
                <c:pt idx="48">
                  <c:v>1958.7944278273687</c:v>
                </c:pt>
                <c:pt idx="49">
                  <c:v>1737.3740755612093</c:v>
                </c:pt>
                <c:pt idx="50">
                  <c:v>1206.6313662403356</c:v>
                </c:pt>
                <c:pt idx="51">
                  <c:v>1734.400913311461</c:v>
                </c:pt>
                <c:pt idx="52">
                  <c:v>888.90175486344299</c:v>
                </c:pt>
                <c:pt idx="53">
                  <c:v>942.5109831733613</c:v>
                </c:pt>
                <c:pt idx="54">
                  <c:v>963.80445227215603</c:v>
                </c:pt>
                <c:pt idx="55">
                  <c:v>817.39375962367137</c:v>
                </c:pt>
                <c:pt idx="56">
                  <c:v>722.72521542652328</c:v>
                </c:pt>
                <c:pt idx="57">
                  <c:v>601.70532220745099</c:v>
                </c:pt>
                <c:pt idx="58">
                  <c:v>913.47984885106382</c:v>
                </c:pt>
                <c:pt idx="59">
                  <c:v>424.14877003745312</c:v>
                </c:pt>
                <c:pt idx="60">
                  <c:v>693.41382572357077</c:v>
                </c:pt>
                <c:pt idx="61">
                  <c:v>645.81746666666663</c:v>
                </c:pt>
                <c:pt idx="62">
                  <c:v>772.01158088888894</c:v>
                </c:pt>
                <c:pt idx="63">
                  <c:v>394.52653975044552</c:v>
                </c:pt>
                <c:pt idx="64">
                  <c:v>330.42196296296294</c:v>
                </c:pt>
                <c:pt idx="65">
                  <c:v>666.59760000000006</c:v>
                </c:pt>
                <c:pt idx="66">
                  <c:v>334.64566296296294</c:v>
                </c:pt>
                <c:pt idx="67">
                  <c:v>198.15448255462181</c:v>
                </c:pt>
                <c:pt idx="68">
                  <c:v>1801.9506957311112</c:v>
                </c:pt>
                <c:pt idx="69">
                  <c:v>1393.2771214532922</c:v>
                </c:pt>
                <c:pt idx="70">
                  <c:v>2635.4110589624261</c:v>
                </c:pt>
                <c:pt idx="71">
                  <c:v>1378.4307357273328</c:v>
                </c:pt>
                <c:pt idx="72">
                  <c:v>1363.351623588416</c:v>
                </c:pt>
                <c:pt idx="73">
                  <c:v>1300.9684419737437</c:v>
                </c:pt>
                <c:pt idx="74">
                  <c:v>1670.8578795835224</c:v>
                </c:pt>
                <c:pt idx="75">
                  <c:v>1290.1202209296896</c:v>
                </c:pt>
                <c:pt idx="76">
                  <c:v>1358.549824423473</c:v>
                </c:pt>
                <c:pt idx="77">
                  <c:v>1986.4361804973832</c:v>
                </c:pt>
                <c:pt idx="78">
                  <c:v>873.69314375733211</c:v>
                </c:pt>
                <c:pt idx="79">
                  <c:v>1334.8757292568678</c:v>
                </c:pt>
                <c:pt idx="80">
                  <c:v>997.36710339688807</c:v>
                </c:pt>
                <c:pt idx="81">
                  <c:v>941.90567035149456</c:v>
                </c:pt>
                <c:pt idx="82">
                  <c:v>917.11702777483754</c:v>
                </c:pt>
                <c:pt idx="83">
                  <c:v>638.53722804565575</c:v>
                </c:pt>
                <c:pt idx="84">
                  <c:v>668.65809220132519</c:v>
                </c:pt>
                <c:pt idx="85">
                  <c:v>659.16223690452921</c:v>
                </c:pt>
                <c:pt idx="86">
                  <c:v>897.26072823901154</c:v>
                </c:pt>
                <c:pt idx="87">
                  <c:v>898.11378858727039</c:v>
                </c:pt>
                <c:pt idx="88">
                  <c:v>946.67832767040761</c:v>
                </c:pt>
                <c:pt idx="89">
                  <c:v>903.9989499648334</c:v>
                </c:pt>
                <c:pt idx="90">
                  <c:v>913.30026666666674</c:v>
                </c:pt>
                <c:pt idx="91">
                  <c:v>835.07115238095241</c:v>
                </c:pt>
                <c:pt idx="92">
                  <c:v>928.81589673949577</c:v>
                </c:pt>
                <c:pt idx="93">
                  <c:v>629.64613278236925</c:v>
                </c:pt>
                <c:pt idx="94">
                  <c:v>2611.5098631416936</c:v>
                </c:pt>
                <c:pt idx="95">
                  <c:v>2454.1597343200478</c:v>
                </c:pt>
                <c:pt idx="96">
                  <c:v>2515.0614592421525</c:v>
                </c:pt>
                <c:pt idx="97">
                  <c:v>2465.3944897999095</c:v>
                </c:pt>
                <c:pt idx="98">
                  <c:v>0</c:v>
                </c:pt>
                <c:pt idx="99">
                  <c:v>2403.8857958723879</c:v>
                </c:pt>
                <c:pt idx="100">
                  <c:v>0</c:v>
                </c:pt>
                <c:pt idx="101">
                  <c:v>2150.5589222765052</c:v>
                </c:pt>
                <c:pt idx="102">
                  <c:v>1774.4923366546759</c:v>
                </c:pt>
                <c:pt idx="103">
                  <c:v>1677.4181925925925</c:v>
                </c:pt>
                <c:pt idx="104">
                  <c:v>1887.4255895437959</c:v>
                </c:pt>
                <c:pt idx="105">
                  <c:v>935.35325916885472</c:v>
                </c:pt>
                <c:pt idx="106">
                  <c:v>1752.3876703701583</c:v>
                </c:pt>
                <c:pt idx="107">
                  <c:v>1713.0190522582163</c:v>
                </c:pt>
                <c:pt idx="108">
                  <c:v>1005.3055345662583</c:v>
                </c:pt>
                <c:pt idx="109">
                  <c:v>1657.939449626075</c:v>
                </c:pt>
                <c:pt idx="110">
                  <c:v>2024.5449227238071</c:v>
                </c:pt>
                <c:pt idx="111">
                  <c:v>935.2982919467097</c:v>
                </c:pt>
                <c:pt idx="112">
                  <c:v>752.16544236037964</c:v>
                </c:pt>
                <c:pt idx="113">
                  <c:v>696.84970827067707</c:v>
                </c:pt>
                <c:pt idx="114">
                  <c:v>0</c:v>
                </c:pt>
                <c:pt idx="115">
                  <c:v>0</c:v>
                </c:pt>
                <c:pt idx="116">
                  <c:v>1432.6154597382517</c:v>
                </c:pt>
                <c:pt idx="117">
                  <c:v>0</c:v>
                </c:pt>
                <c:pt idx="118">
                  <c:v>1554.8351661497181</c:v>
                </c:pt>
                <c:pt idx="119">
                  <c:v>1654.7707757703015</c:v>
                </c:pt>
                <c:pt idx="120">
                  <c:v>1642.1740625484297</c:v>
                </c:pt>
                <c:pt idx="121">
                  <c:v>1573.4161970391301</c:v>
                </c:pt>
                <c:pt idx="122">
                  <c:v>2057.4626465266065</c:v>
                </c:pt>
                <c:pt idx="123">
                  <c:v>2123.6006896623717</c:v>
                </c:pt>
                <c:pt idx="124">
                  <c:v>1644.7743355814187</c:v>
                </c:pt>
                <c:pt idx="125">
                  <c:v>2036.7379623521874</c:v>
                </c:pt>
                <c:pt idx="126">
                  <c:v>988.51760829693546</c:v>
                </c:pt>
                <c:pt idx="127">
                  <c:v>998.77042791477243</c:v>
                </c:pt>
                <c:pt idx="128">
                  <c:v>1002.438634033853</c:v>
                </c:pt>
                <c:pt idx="129">
                  <c:v>816.81648957823109</c:v>
                </c:pt>
                <c:pt idx="130">
                  <c:v>1219.1043737122741</c:v>
                </c:pt>
                <c:pt idx="131">
                  <c:v>773.5038087719297</c:v>
                </c:pt>
                <c:pt idx="132">
                  <c:v>820.71709546666671</c:v>
                </c:pt>
                <c:pt idx="133">
                  <c:v>1701.161284872604</c:v>
                </c:pt>
                <c:pt idx="134">
                  <c:v>1618.8012847171931</c:v>
                </c:pt>
                <c:pt idx="135">
                  <c:v>1420.703699535331</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979.23212771468059</c:v>
                </c:pt>
                <c:pt idx="157">
                  <c:v>1360.942120583534</c:v>
                </c:pt>
                <c:pt idx="158">
                  <c:v>2562.5137576814468</c:v>
                </c:pt>
                <c:pt idx="159">
                  <c:v>2166.1284351072882</c:v>
                </c:pt>
                <c:pt idx="160">
                  <c:v>0</c:v>
                </c:pt>
                <c:pt idx="161">
                  <c:v>1440.995095518072</c:v>
                </c:pt>
                <c:pt idx="162">
                  <c:v>1620.1780746666664</c:v>
                </c:pt>
                <c:pt idx="163">
                  <c:v>1401.6363009313413</c:v>
                </c:pt>
                <c:pt idx="164">
                  <c:v>769.64629988515878</c:v>
                </c:pt>
                <c:pt idx="165">
                  <c:v>1412.1432717241375</c:v>
                </c:pt>
                <c:pt idx="166">
                  <c:v>923.38037171785993</c:v>
                </c:pt>
                <c:pt idx="167">
                  <c:v>880.64870318394458</c:v>
                </c:pt>
                <c:pt idx="168">
                  <c:v>815.39046410140338</c:v>
                </c:pt>
                <c:pt idx="169">
                  <c:v>964.40507186945558</c:v>
                </c:pt>
                <c:pt idx="170">
                  <c:v>855.18041405508075</c:v>
                </c:pt>
                <c:pt idx="171">
                  <c:v>892.84475259259284</c:v>
                </c:pt>
                <c:pt idx="172">
                  <c:v>1046.6597360216233</c:v>
                </c:pt>
                <c:pt idx="173">
                  <c:v>0</c:v>
                </c:pt>
                <c:pt idx="174">
                  <c:v>0</c:v>
                </c:pt>
                <c:pt idx="175">
                  <c:v>0</c:v>
                </c:pt>
                <c:pt idx="176">
                  <c:v>1228.5672334561953</c:v>
                </c:pt>
                <c:pt idx="177">
                  <c:v>0</c:v>
                </c:pt>
                <c:pt idx="178">
                  <c:v>1033.9131270166122</c:v>
                </c:pt>
              </c:numCache>
            </c:numRef>
          </c:xVal>
          <c:yVal>
            <c:numRef>
              <c:f>Data!$Y$83:$Y$261</c:f>
              <c:numCache>
                <c:formatCode>#,##0_ </c:formatCode>
                <c:ptCount val="179"/>
                <c:pt idx="0">
                  <c:v>2113.8155140702606</c:v>
                </c:pt>
                <c:pt idx="1">
                  <c:v>1354.8087377345207</c:v>
                </c:pt>
                <c:pt idx="2">
                  <c:v>2190.9452047376781</c:v>
                </c:pt>
                <c:pt idx="3">
                  <c:v>1835.001709264212</c:v>
                </c:pt>
                <c:pt idx="4">
                  <c:v>2065.3511111111111</c:v>
                </c:pt>
                <c:pt idx="5">
                  <c:v>1903.7838268696332</c:v>
                </c:pt>
                <c:pt idx="6">
                  <c:v>1819.427427472903</c:v>
                </c:pt>
                <c:pt idx="7">
                  <c:v>2128.435709693877</c:v>
                </c:pt>
                <c:pt idx="8">
                  <c:v>1427.6724923967902</c:v>
                </c:pt>
                <c:pt idx="9">
                  <c:v>1899.3542860800005</c:v>
                </c:pt>
                <c:pt idx="10">
                  <c:v>1349.154534183273</c:v>
                </c:pt>
                <c:pt idx="11">
                  <c:v>1268.2685310221395</c:v>
                </c:pt>
                <c:pt idx="12">
                  <c:v>1502.5375068873293</c:v>
                </c:pt>
                <c:pt idx="13">
                  <c:v>1518.4519338333766</c:v>
                </c:pt>
                <c:pt idx="14">
                  <c:v>1236.9505114195274</c:v>
                </c:pt>
                <c:pt idx="15">
                  <c:v>1571.0598213517267</c:v>
                </c:pt>
                <c:pt idx="16">
                  <c:v>1488.7107826177883</c:v>
                </c:pt>
                <c:pt idx="17">
                  <c:v>1415.7108488004985</c:v>
                </c:pt>
                <c:pt idx="18">
                  <c:v>1440.786705946228</c:v>
                </c:pt>
                <c:pt idx="19">
                  <c:v>1577.3160019304626</c:v>
                </c:pt>
                <c:pt idx="20">
                  <c:v>1375.4184390065745</c:v>
                </c:pt>
                <c:pt idx="21">
                  <c:v>1293.3548798961124</c:v>
                </c:pt>
                <c:pt idx="22">
                  <c:v>1458.0047516033057</c:v>
                </c:pt>
                <c:pt idx="23">
                  <c:v>1256.4495100073048</c:v>
                </c:pt>
                <c:pt idx="24">
                  <c:v>1192.3794451279009</c:v>
                </c:pt>
                <c:pt idx="25">
                  <c:v>1226.3677016800586</c:v>
                </c:pt>
                <c:pt idx="26">
                  <c:v>1425.230734127407</c:v>
                </c:pt>
                <c:pt idx="27">
                  <c:v>1082.7988911874868</c:v>
                </c:pt>
                <c:pt idx="28">
                  <c:v>1185.4874042655592</c:v>
                </c:pt>
                <c:pt idx="31">
                  <c:v>2354.3358418307225</c:v>
                </c:pt>
                <c:pt idx="32">
                  <c:v>2206.5193347945865</c:v>
                </c:pt>
                <c:pt idx="33">
                  <c:v>2082.076856562569</c:v>
                </c:pt>
                <c:pt idx="34">
                  <c:v>1308.2479243580201</c:v>
                </c:pt>
                <c:pt idx="35">
                  <c:v>2487.054328926783</c:v>
                </c:pt>
                <c:pt idx="36">
                  <c:v>1472.0925322447661</c:v>
                </c:pt>
                <c:pt idx="37">
                  <c:v>1552.7678481369021</c:v>
                </c:pt>
                <c:pt idx="38">
                  <c:v>2738.225152</c:v>
                </c:pt>
                <c:pt idx="39">
                  <c:v>1910.2332038895427</c:v>
                </c:pt>
                <c:pt idx="40">
                  <c:v>1921.318912</c:v>
                </c:pt>
                <c:pt idx="41">
                  <c:v>2390.949309479402</c:v>
                </c:pt>
                <c:pt idx="42">
                  <c:v>2160.1976319999999</c:v>
                </c:pt>
                <c:pt idx="43">
                  <c:v>2384.920576</c:v>
                </c:pt>
                <c:pt idx="44">
                  <c:v>2420.6395357907254</c:v>
                </c:pt>
                <c:pt idx="45">
                  <c:v>2235.6951039999999</c:v>
                </c:pt>
                <c:pt idx="46">
                  <c:v>1730.853696434586</c:v>
                </c:pt>
                <c:pt idx="47">
                  <c:v>1574.2669160011492</c:v>
                </c:pt>
                <c:pt idx="48">
                  <c:v>1783.0051843043998</c:v>
                </c:pt>
                <c:pt idx="49">
                  <c:v>1871.0182352197639</c:v>
                </c:pt>
                <c:pt idx="50">
                  <c:v>1376.7973281460238</c:v>
                </c:pt>
                <c:pt idx="51">
                  <c:v>1845.5804590365547</c:v>
                </c:pt>
                <c:pt idx="52">
                  <c:v>1287.7679269175519</c:v>
                </c:pt>
                <c:pt idx="53">
                  <c:v>1437.9334230465383</c:v>
                </c:pt>
                <c:pt idx="54">
                  <c:v>1186.2208643349613</c:v>
                </c:pt>
                <c:pt idx="55">
                  <c:v>1519.5140403260557</c:v>
                </c:pt>
                <c:pt idx="56">
                  <c:v>861.71083377777779</c:v>
                </c:pt>
                <c:pt idx="57">
                  <c:v>1118.5547656420565</c:v>
                </c:pt>
                <c:pt idx="58">
                  <c:v>1100.8603306666666</c:v>
                </c:pt>
                <c:pt idx="59">
                  <c:v>967.92924444444429</c:v>
                </c:pt>
                <c:pt idx="60">
                  <c:v>853.43240089054871</c:v>
                </c:pt>
                <c:pt idx="61">
                  <c:v>861.08995555555555</c:v>
                </c:pt>
                <c:pt idx="62">
                  <c:v>950.16809955555561</c:v>
                </c:pt>
                <c:pt idx="63">
                  <c:v>945.85208888888872</c:v>
                </c:pt>
                <c:pt idx="64">
                  <c:v>915.01466666666647</c:v>
                </c:pt>
                <c:pt idx="65">
                  <c:v>888.79680000000008</c:v>
                </c:pt>
                <c:pt idx="66">
                  <c:v>926.71106666666651</c:v>
                </c:pt>
                <c:pt idx="67">
                  <c:v>604.62521599999991</c:v>
                </c:pt>
                <c:pt idx="68">
                  <c:v>1848.1545597242166</c:v>
                </c:pt>
                <c:pt idx="69">
                  <c:v>1107.4766862833862</c:v>
                </c:pt>
                <c:pt idx="70">
                  <c:v>1824.515348512449</c:v>
                </c:pt>
                <c:pt idx="71">
                  <c:v>1095.6757130140338</c:v>
                </c:pt>
                <c:pt idx="72">
                  <c:v>1293.4361557120869</c:v>
                </c:pt>
                <c:pt idx="73">
                  <c:v>1284.2893593843366</c:v>
                </c:pt>
                <c:pt idx="74">
                  <c:v>1349.539056586691</c:v>
                </c:pt>
                <c:pt idx="75">
                  <c:v>1257.0402152648255</c:v>
                </c:pt>
                <c:pt idx="76">
                  <c:v>1271.4632972168401</c:v>
                </c:pt>
                <c:pt idx="77">
                  <c:v>1910.0347889397917</c:v>
                </c:pt>
                <c:pt idx="78">
                  <c:v>1332.9421039374681</c:v>
                </c:pt>
                <c:pt idx="79">
                  <c:v>1300.6481464554097</c:v>
                </c:pt>
                <c:pt idx="80">
                  <c:v>997.36710339688807</c:v>
                </c:pt>
                <c:pt idx="81">
                  <c:v>1123.0413761883203</c:v>
                </c:pt>
                <c:pt idx="82">
                  <c:v>1117.0015081873023</c:v>
                </c:pt>
                <c:pt idx="83">
                  <c:v>1301.6335802469137</c:v>
                </c:pt>
                <c:pt idx="84">
                  <c:v>1320.1711051154371</c:v>
                </c:pt>
                <c:pt idx="85">
                  <c:v>1284.5212821729285</c:v>
                </c:pt>
                <c:pt idx="86">
                  <c:v>966.28078425739704</c:v>
                </c:pt>
                <c:pt idx="87">
                  <c:v>955.68518529158268</c:v>
                </c:pt>
                <c:pt idx="88">
                  <c:v>1055.9104424016084</c:v>
                </c:pt>
                <c:pt idx="89">
                  <c:v>1008.306521114622</c:v>
                </c:pt>
                <c:pt idx="90">
                  <c:v>1030.3900444444446</c:v>
                </c:pt>
                <c:pt idx="91">
                  <c:v>974.24967777777795</c:v>
                </c:pt>
                <c:pt idx="92">
                  <c:v>1417.0396373333333</c:v>
                </c:pt>
                <c:pt idx="93">
                  <c:v>976.75874444444457</c:v>
                </c:pt>
                <c:pt idx="94">
                  <c:v>2410.624489053871</c:v>
                </c:pt>
                <c:pt idx="95">
                  <c:v>2296.8418026328654</c:v>
                </c:pt>
                <c:pt idx="96">
                  <c:v>2289.3508154640108</c:v>
                </c:pt>
                <c:pt idx="97">
                  <c:v>2275.7487598153007</c:v>
                </c:pt>
                <c:pt idx="98">
                  <c:v>0</c:v>
                </c:pt>
                <c:pt idx="99">
                  <c:v>2342.2476985423268</c:v>
                </c:pt>
                <c:pt idx="100">
                  <c:v>0</c:v>
                </c:pt>
                <c:pt idx="101">
                  <c:v>2205.7014587451336</c:v>
                </c:pt>
                <c:pt idx="102">
                  <c:v>1797.242238406659</c:v>
                </c:pt>
                <c:pt idx="103">
                  <c:v>1655.9128311490977</c:v>
                </c:pt>
                <c:pt idx="104">
                  <c:v>1984.2166454178366</c:v>
                </c:pt>
                <c:pt idx="105">
                  <c:v>1762.7811422797645</c:v>
                </c:pt>
                <c:pt idx="106">
                  <c:v>1684.9881445866906</c:v>
                </c:pt>
                <c:pt idx="107">
                  <c:v>1427.5158768818469</c:v>
                </c:pt>
                <c:pt idx="108">
                  <c:v>1907.502809177003</c:v>
                </c:pt>
                <c:pt idx="109">
                  <c:v>1657.939449626075</c:v>
                </c:pt>
                <c:pt idx="110">
                  <c:v>1842.8549937614141</c:v>
                </c:pt>
                <c:pt idx="111">
                  <c:v>1786.6595576930738</c:v>
                </c:pt>
                <c:pt idx="112">
                  <c:v>1407.8994177514799</c:v>
                </c:pt>
                <c:pt idx="113">
                  <c:v>1188.2180923076928</c:v>
                </c:pt>
                <c:pt idx="114">
                  <c:v>0</c:v>
                </c:pt>
                <c:pt idx="115">
                  <c:v>0</c:v>
                </c:pt>
                <c:pt idx="116">
                  <c:v>1634.650973291082</c:v>
                </c:pt>
                <c:pt idx="117">
                  <c:v>0</c:v>
                </c:pt>
                <c:pt idx="118">
                  <c:v>1754.1730079637846</c:v>
                </c:pt>
                <c:pt idx="119">
                  <c:v>1994.2109349026712</c:v>
                </c:pt>
                <c:pt idx="120">
                  <c:v>1831.6556851501716</c:v>
                </c:pt>
                <c:pt idx="121">
                  <c:v>1775.1362223005569</c:v>
                </c:pt>
                <c:pt idx="122">
                  <c:v>1793.6853841514005</c:v>
                </c:pt>
                <c:pt idx="123">
                  <c:v>1905.795490722641</c:v>
                </c:pt>
                <c:pt idx="124">
                  <c:v>1855.6428401431392</c:v>
                </c:pt>
                <c:pt idx="125">
                  <c:v>1827.8417610852964</c:v>
                </c:pt>
                <c:pt idx="126">
                  <c:v>1241.9836617064061</c:v>
                </c:pt>
                <c:pt idx="127">
                  <c:v>1306.0844057347026</c:v>
                </c:pt>
                <c:pt idx="128">
                  <c:v>1092.4010755497115</c:v>
                </c:pt>
                <c:pt idx="129">
                  <c:v>1026.2566151111109</c:v>
                </c:pt>
                <c:pt idx="130">
                  <c:v>1359.7702629867672</c:v>
                </c:pt>
                <c:pt idx="131">
                  <c:v>942.08797222222211</c:v>
                </c:pt>
                <c:pt idx="132">
                  <c:v>946.98126400000001</c:v>
                </c:pt>
                <c:pt idx="133">
                  <c:v>1875.6393653723583</c:v>
                </c:pt>
                <c:pt idx="134">
                  <c:v>1660.3090099663516</c:v>
                </c:pt>
                <c:pt idx="135">
                  <c:v>1420.703699535331</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1594.3907720482621</c:v>
                </c:pt>
                <c:pt idx="157">
                  <c:v>1517.973903727788</c:v>
                </c:pt>
                <c:pt idx="158">
                  <c:v>2496.8082767152559</c:v>
                </c:pt>
                <c:pt idx="159">
                  <c:v>2332.7536993463104</c:v>
                </c:pt>
                <c:pt idx="160">
                  <c:v>0</c:v>
                </c:pt>
                <c:pt idx="161">
                  <c:v>1533.3665759999997</c:v>
                </c:pt>
                <c:pt idx="162">
                  <c:v>1495.5489919999998</c:v>
                </c:pt>
                <c:pt idx="163">
                  <c:v>1293.8181239366229</c:v>
                </c:pt>
                <c:pt idx="164">
                  <c:v>937.38972421910375</c:v>
                </c:pt>
                <c:pt idx="165">
                  <c:v>1575.0828799999997</c:v>
                </c:pt>
                <c:pt idx="166">
                  <c:v>1195.6591992756905</c:v>
                </c:pt>
                <c:pt idx="167">
                  <c:v>914.51980715255775</c:v>
                </c:pt>
                <c:pt idx="168">
                  <c:v>951.28887478497063</c:v>
                </c:pt>
                <c:pt idx="169">
                  <c:v>1063.3184125740152</c:v>
                </c:pt>
                <c:pt idx="170">
                  <c:v>920.96352282854855</c:v>
                </c:pt>
                <c:pt idx="171">
                  <c:v>1030.205483760684</c:v>
                </c:pt>
                <c:pt idx="172">
                  <c:v>1046.6597360216233</c:v>
                </c:pt>
                <c:pt idx="173">
                  <c:v>0</c:v>
                </c:pt>
                <c:pt idx="174">
                  <c:v>0</c:v>
                </c:pt>
                <c:pt idx="175">
                  <c:v>0</c:v>
                </c:pt>
                <c:pt idx="176">
                  <c:v>1858.6017121516802</c:v>
                </c:pt>
                <c:pt idx="177">
                  <c:v>0</c:v>
                </c:pt>
                <c:pt idx="178">
                  <c:v>1537.6143940247052</c:v>
                </c:pt>
              </c:numCache>
            </c:numRef>
          </c:yVal>
          <c:smooth val="0"/>
          <c:extLst>
            <c:ext xmlns:c16="http://schemas.microsoft.com/office/drawing/2014/chart" uri="{C3380CC4-5D6E-409C-BE32-E72D297353CC}">
              <c16:uniqueId val="{00000002-44FE-4432-ADA6-DF56F0F5091F}"/>
            </c:ext>
          </c:extLst>
        </c:ser>
        <c:ser>
          <c:idx val="4"/>
          <c:order val="3"/>
          <c:tx>
            <c:v>1.5" &amp; FourThirds</c:v>
          </c:tx>
          <c:spPr>
            <a:ln w="25400" cap="rnd">
              <a:noFill/>
              <a:round/>
            </a:ln>
            <a:effectLst/>
          </c:spPr>
          <c:marker>
            <c:symbol val="diamond"/>
            <c:size val="4"/>
            <c:spPr>
              <a:solidFill>
                <a:schemeClr val="accent5"/>
              </a:solidFill>
              <a:ln w="9525">
                <a:solidFill>
                  <a:schemeClr val="accent5"/>
                </a:solidFill>
              </a:ln>
              <a:effectLst/>
            </c:spPr>
          </c:marker>
          <c:xVal>
            <c:numRef>
              <c:f>Data!$AA$262:$AA$328</c:f>
              <c:numCache>
                <c:formatCode>#,##0_ </c:formatCode>
                <c:ptCount val="67"/>
                <c:pt idx="0">
                  <c:v>1126.0312337518585</c:v>
                </c:pt>
                <c:pt idx="1">
                  <c:v>1298.7007245024333</c:v>
                </c:pt>
                <c:pt idx="2">
                  <c:v>813.09552634197303</c:v>
                </c:pt>
                <c:pt idx="6">
                  <c:v>2881.8212569962234</c:v>
                </c:pt>
                <c:pt idx="7">
                  <c:v>1338.5841851862417</c:v>
                </c:pt>
                <c:pt idx="8">
                  <c:v>1245.5222729001757</c:v>
                </c:pt>
                <c:pt idx="9">
                  <c:v>1312.5611402540794</c:v>
                </c:pt>
                <c:pt idx="10">
                  <c:v>0</c:v>
                </c:pt>
                <c:pt idx="11">
                  <c:v>0</c:v>
                </c:pt>
                <c:pt idx="12">
                  <c:v>2673.0797617854319</c:v>
                </c:pt>
                <c:pt idx="13">
                  <c:v>0</c:v>
                </c:pt>
                <c:pt idx="14">
                  <c:v>0</c:v>
                </c:pt>
                <c:pt idx="15">
                  <c:v>1278.0933439114751</c:v>
                </c:pt>
                <c:pt idx="16">
                  <c:v>1920.6229062405271</c:v>
                </c:pt>
                <c:pt idx="17">
                  <c:v>1384.4892541301699</c:v>
                </c:pt>
                <c:pt idx="18">
                  <c:v>1313.9818004477265</c:v>
                </c:pt>
                <c:pt idx="19">
                  <c:v>927.07594229114875</c:v>
                </c:pt>
                <c:pt idx="20">
                  <c:v>762.36057099345646</c:v>
                </c:pt>
                <c:pt idx="21">
                  <c:v>1772.1837558306431</c:v>
                </c:pt>
                <c:pt idx="22">
                  <c:v>918.30750185167972</c:v>
                </c:pt>
                <c:pt idx="23">
                  <c:v>754.14549634269451</c:v>
                </c:pt>
                <c:pt idx="24">
                  <c:v>886.85622368408895</c:v>
                </c:pt>
                <c:pt idx="25">
                  <c:v>630.02128288148606</c:v>
                </c:pt>
                <c:pt idx="26">
                  <c:v>978.89710793719644</c:v>
                </c:pt>
                <c:pt idx="27">
                  <c:v>817.1089923337712</c:v>
                </c:pt>
                <c:pt idx="28">
                  <c:v>894.97135357671834</c:v>
                </c:pt>
                <c:pt idx="29">
                  <c:v>774.03523823586784</c:v>
                </c:pt>
                <c:pt idx="30">
                  <c:v>789.21180609624582</c:v>
                </c:pt>
                <c:pt idx="31">
                  <c:v>994.00993215700498</c:v>
                </c:pt>
                <c:pt idx="32">
                  <c:v>751.73677457983888</c:v>
                </c:pt>
                <c:pt idx="34">
                  <c:v>1010.951568957466</c:v>
                </c:pt>
                <c:pt idx="35">
                  <c:v>1011.3639572216958</c:v>
                </c:pt>
                <c:pt idx="36">
                  <c:v>982.78104948131909</c:v>
                </c:pt>
                <c:pt idx="37">
                  <c:v>1172.0917857078957</c:v>
                </c:pt>
                <c:pt idx="38">
                  <c:v>999.42074388081858</c:v>
                </c:pt>
                <c:pt idx="39">
                  <c:v>1001.9411388202077</c:v>
                </c:pt>
                <c:pt idx="40">
                  <c:v>982.08431061398551</c:v>
                </c:pt>
                <c:pt idx="41">
                  <c:v>874.53562666666653</c:v>
                </c:pt>
                <c:pt idx="42">
                  <c:v>1040.8431105741597</c:v>
                </c:pt>
                <c:pt idx="43">
                  <c:v>771.64455999999984</c:v>
                </c:pt>
                <c:pt idx="44">
                  <c:v>775.4688020356233</c:v>
                </c:pt>
                <c:pt idx="45">
                  <c:v>3105.1847292141215</c:v>
                </c:pt>
                <c:pt idx="46">
                  <c:v>0</c:v>
                </c:pt>
                <c:pt idx="47">
                  <c:v>2065.867765041618</c:v>
                </c:pt>
                <c:pt idx="48">
                  <c:v>1888.5270295162468</c:v>
                </c:pt>
                <c:pt idx="49">
                  <c:v>0</c:v>
                </c:pt>
                <c:pt idx="50">
                  <c:v>1966.9975314911958</c:v>
                </c:pt>
                <c:pt idx="51">
                  <c:v>1834.896829162351</c:v>
                </c:pt>
                <c:pt idx="52">
                  <c:v>1763.9763392621796</c:v>
                </c:pt>
                <c:pt idx="53">
                  <c:v>1161.7018468079373</c:v>
                </c:pt>
                <c:pt idx="54">
                  <c:v>1877.2563075356777</c:v>
                </c:pt>
                <c:pt idx="55">
                  <c:v>0</c:v>
                </c:pt>
                <c:pt idx="56">
                  <c:v>1761.6345118667639</c:v>
                </c:pt>
                <c:pt idx="57">
                  <c:v>1783.1364895423844</c:v>
                </c:pt>
                <c:pt idx="58">
                  <c:v>1777.1060020615769</c:v>
                </c:pt>
                <c:pt idx="59">
                  <c:v>995.81138342562235</c:v>
                </c:pt>
                <c:pt idx="60">
                  <c:v>1035.577054752247</c:v>
                </c:pt>
                <c:pt idx="61">
                  <c:v>1071.4978788293586</c:v>
                </c:pt>
                <c:pt idx="62">
                  <c:v>916.71771893760979</c:v>
                </c:pt>
                <c:pt idx="63">
                  <c:v>965.56526377976263</c:v>
                </c:pt>
                <c:pt idx="64">
                  <c:v>1025.0759194610039</c:v>
                </c:pt>
                <c:pt idx="65">
                  <c:v>1034.300310735407</c:v>
                </c:pt>
                <c:pt idx="66">
                  <c:v>0</c:v>
                </c:pt>
              </c:numCache>
            </c:numRef>
          </c:xVal>
          <c:yVal>
            <c:numRef>
              <c:f>Data!$Y$262:$Y$328</c:f>
              <c:numCache>
                <c:formatCode>#,##0_ </c:formatCode>
                <c:ptCount val="67"/>
                <c:pt idx="0">
                  <c:v>1400.3208932555165</c:v>
                </c:pt>
                <c:pt idx="1">
                  <c:v>1431.9007988103754</c:v>
                </c:pt>
                <c:pt idx="2">
                  <c:v>1104.9759716955018</c:v>
                </c:pt>
                <c:pt idx="6">
                  <c:v>2216.7855823047871</c:v>
                </c:pt>
                <c:pt idx="7">
                  <c:v>1407.2295280163053</c:v>
                </c:pt>
                <c:pt idx="8">
                  <c:v>1740.537535206656</c:v>
                </c:pt>
                <c:pt idx="9">
                  <c:v>1935.1862965284506</c:v>
                </c:pt>
                <c:pt idx="10">
                  <c:v>0</c:v>
                </c:pt>
                <c:pt idx="11">
                  <c:v>0</c:v>
                </c:pt>
                <c:pt idx="12">
                  <c:v>2159.0259614420797</c:v>
                </c:pt>
                <c:pt idx="13">
                  <c:v>0</c:v>
                </c:pt>
                <c:pt idx="14">
                  <c:v>0</c:v>
                </c:pt>
                <c:pt idx="15">
                  <c:v>1605.8095859400582</c:v>
                </c:pt>
                <c:pt idx="16">
                  <c:v>2166.8566121687995</c:v>
                </c:pt>
                <c:pt idx="17">
                  <c:v>1721.7366365464934</c:v>
                </c:pt>
                <c:pt idx="18">
                  <c:v>1819.3594160045443</c:v>
                </c:pt>
                <c:pt idx="19">
                  <c:v>1794.7239395636341</c:v>
                </c:pt>
                <c:pt idx="20">
                  <c:v>1485.6257280898126</c:v>
                </c:pt>
                <c:pt idx="21">
                  <c:v>2135.7086288215446</c:v>
                </c:pt>
                <c:pt idx="22">
                  <c:v>1742.4296188980588</c:v>
                </c:pt>
                <c:pt idx="23">
                  <c:v>1527.6280566941759</c:v>
                </c:pt>
                <c:pt idx="24">
                  <c:v>1660.0129315112433</c:v>
                </c:pt>
                <c:pt idx="25">
                  <c:v>1292.3513495004843</c:v>
                </c:pt>
                <c:pt idx="26">
                  <c:v>1869.9444754184906</c:v>
                </c:pt>
                <c:pt idx="27">
                  <c:v>1477.0816399879711</c:v>
                </c:pt>
                <c:pt idx="28">
                  <c:v>1916.156615991179</c:v>
                </c:pt>
                <c:pt idx="29">
                  <c:v>1538.146947776404</c:v>
                </c:pt>
                <c:pt idx="30">
                  <c:v>1446.8883111764508</c:v>
                </c:pt>
                <c:pt idx="31">
                  <c:v>1745.8892398142268</c:v>
                </c:pt>
                <c:pt idx="32">
                  <c:v>1243.2569733435796</c:v>
                </c:pt>
                <c:pt idx="34">
                  <c:v>1620.1146938420929</c:v>
                </c:pt>
                <c:pt idx="35">
                  <c:v>1530.0121404123092</c:v>
                </c:pt>
                <c:pt idx="36">
                  <c:v>1574.9696305790371</c:v>
                </c:pt>
                <c:pt idx="37">
                  <c:v>1863.3254029202446</c:v>
                </c:pt>
                <c:pt idx="38">
                  <c:v>1704.1404991813956</c:v>
                </c:pt>
                <c:pt idx="39">
                  <c:v>1644.2110996023921</c:v>
                </c:pt>
                <c:pt idx="40">
                  <c:v>1624.2163598615914</c:v>
                </c:pt>
                <c:pt idx="41">
                  <c:v>1457.5593777777776</c:v>
                </c:pt>
                <c:pt idx="42">
                  <c:v>1574.6088083044979</c:v>
                </c:pt>
                <c:pt idx="43">
                  <c:v>1286.0742666666665</c:v>
                </c:pt>
                <c:pt idx="44">
                  <c:v>1302.3899111111109</c:v>
                </c:pt>
                <c:pt idx="45">
                  <c:v>3304.2350323688734</c:v>
                </c:pt>
                <c:pt idx="46">
                  <c:v>0</c:v>
                </c:pt>
                <c:pt idx="47">
                  <c:v>2410.1790592152206</c:v>
                </c:pt>
                <c:pt idx="48">
                  <c:v>2348.5528443984094</c:v>
                </c:pt>
                <c:pt idx="49">
                  <c:v>0</c:v>
                </c:pt>
                <c:pt idx="50">
                  <c:v>2420.9200387583951</c:v>
                </c:pt>
                <c:pt idx="51">
                  <c:v>2446.529105549801</c:v>
                </c:pt>
                <c:pt idx="52">
                  <c:v>2442.4287774399413</c:v>
                </c:pt>
                <c:pt idx="53">
                  <c:v>1817.0208373149787</c:v>
                </c:pt>
                <c:pt idx="54">
                  <c:v>2454.8736329312705</c:v>
                </c:pt>
                <c:pt idx="55">
                  <c:v>0</c:v>
                </c:pt>
                <c:pt idx="56">
                  <c:v>2394.0161315112432</c:v>
                </c:pt>
                <c:pt idx="57">
                  <c:v>2446.0974920645526</c:v>
                </c:pt>
                <c:pt idx="58">
                  <c:v>2437.8249002639582</c:v>
                </c:pt>
                <c:pt idx="59">
                  <c:v>1685.2192642587456</c:v>
                </c:pt>
                <c:pt idx="60">
                  <c:v>1659.5786133850113</c:v>
                </c:pt>
                <c:pt idx="61">
                  <c:v>1703.4068842928264</c:v>
                </c:pt>
                <c:pt idx="62">
                  <c:v>1516.1100736275853</c:v>
                </c:pt>
                <c:pt idx="63">
                  <c:v>1535.0011885729559</c:v>
                </c:pt>
                <c:pt idx="64">
                  <c:v>1629.6078719636471</c:v>
                </c:pt>
                <c:pt idx="65">
                  <c:v>1631.0120284673726</c:v>
                </c:pt>
                <c:pt idx="66">
                  <c:v>0</c:v>
                </c:pt>
              </c:numCache>
            </c:numRef>
          </c:yVal>
          <c:smooth val="0"/>
          <c:extLst>
            <c:ext xmlns:c16="http://schemas.microsoft.com/office/drawing/2014/chart" uri="{C3380CC4-5D6E-409C-BE32-E72D297353CC}">
              <c16:uniqueId val="{00000003-44FE-4432-ADA6-DF56F0F5091F}"/>
            </c:ext>
          </c:extLst>
        </c:ser>
        <c:ser>
          <c:idx val="5"/>
          <c:order val="4"/>
          <c:tx>
            <c:strRef>
              <c:f>Data!$A$329</c:f>
              <c:strCache>
                <c:ptCount val="1"/>
                <c:pt idx="0">
                  <c:v>1"</c:v>
                </c:pt>
              </c:strCache>
            </c:strRef>
          </c:tx>
          <c:spPr>
            <a:ln w="25400" cap="rnd">
              <a:noFill/>
              <a:round/>
            </a:ln>
            <a:effectLst/>
          </c:spPr>
          <c:marker>
            <c:symbol val="diamond"/>
            <c:size val="4"/>
            <c:spPr>
              <a:solidFill>
                <a:schemeClr val="accent6"/>
              </a:solidFill>
              <a:ln w="9525">
                <a:solidFill>
                  <a:schemeClr val="accent6"/>
                </a:solidFill>
              </a:ln>
              <a:effectLst/>
            </c:spPr>
          </c:marker>
          <c:xVal>
            <c:numRef>
              <c:f>Data!$AA$329:$AA$366</c:f>
              <c:numCache>
                <c:formatCode>#,##0_ </c:formatCode>
                <c:ptCount val="38"/>
                <c:pt idx="0">
                  <c:v>2358.1687882383649</c:v>
                </c:pt>
                <c:pt idx="1">
                  <c:v>0</c:v>
                </c:pt>
                <c:pt idx="2">
                  <c:v>2036.6077831081077</c:v>
                </c:pt>
                <c:pt idx="3">
                  <c:v>0</c:v>
                </c:pt>
                <c:pt idx="4">
                  <c:v>1937.2469747984901</c:v>
                </c:pt>
                <c:pt idx="5">
                  <c:v>2101.2506006349204</c:v>
                </c:pt>
                <c:pt idx="6">
                  <c:v>2442.8792931715611</c:v>
                </c:pt>
                <c:pt idx="7">
                  <c:v>0</c:v>
                </c:pt>
                <c:pt idx="8">
                  <c:v>2105.5363578688239</c:v>
                </c:pt>
                <c:pt idx="9">
                  <c:v>2180.6577098095581</c:v>
                </c:pt>
                <c:pt idx="10">
                  <c:v>1317.3500381679389</c:v>
                </c:pt>
                <c:pt idx="11">
                  <c:v>1945.8332495867774</c:v>
                </c:pt>
                <c:pt idx="12">
                  <c:v>1424.4979411764707</c:v>
                </c:pt>
                <c:pt idx="13">
                  <c:v>1426.2012295081968</c:v>
                </c:pt>
                <c:pt idx="14">
                  <c:v>2146.7923290228487</c:v>
                </c:pt>
                <c:pt idx="15">
                  <c:v>2008.4438932186117</c:v>
                </c:pt>
                <c:pt idx="16">
                  <c:v>2074.4293457111589</c:v>
                </c:pt>
                <c:pt idx="17">
                  <c:v>0</c:v>
                </c:pt>
                <c:pt idx="18">
                  <c:v>0</c:v>
                </c:pt>
                <c:pt idx="19">
                  <c:v>0</c:v>
                </c:pt>
                <c:pt idx="20">
                  <c:v>2286.5287258953176</c:v>
                </c:pt>
                <c:pt idx="21">
                  <c:v>2707.6148902007094</c:v>
                </c:pt>
                <c:pt idx="22">
                  <c:v>2732.7452077755797</c:v>
                </c:pt>
                <c:pt idx="23">
                  <c:v>2381.0311080778465</c:v>
                </c:pt>
                <c:pt idx="24">
                  <c:v>2589.1441040169143</c:v>
                </c:pt>
                <c:pt idx="25">
                  <c:v>2114.0723013273232</c:v>
                </c:pt>
                <c:pt idx="26">
                  <c:v>2112.1327854545461</c:v>
                </c:pt>
                <c:pt idx="27">
                  <c:v>1803.9120416332548</c:v>
                </c:pt>
                <c:pt idx="28">
                  <c:v>1747.4077410876448</c:v>
                </c:pt>
                <c:pt idx="31">
                  <c:v>2588.3459070707072</c:v>
                </c:pt>
                <c:pt idx="32">
                  <c:v>2541.4776815426999</c:v>
                </c:pt>
                <c:pt idx="33">
                  <c:v>2614.8981089371518</c:v>
                </c:pt>
                <c:pt idx="34">
                  <c:v>0</c:v>
                </c:pt>
                <c:pt idx="35">
                  <c:v>2469.6937344352623</c:v>
                </c:pt>
                <c:pt idx="36">
                  <c:v>0</c:v>
                </c:pt>
              </c:numCache>
            </c:numRef>
          </c:xVal>
          <c:yVal>
            <c:numRef>
              <c:f>Data!$Y$329:$Y$366</c:f>
              <c:numCache>
                <c:formatCode>#,##0_ </c:formatCode>
                <c:ptCount val="38"/>
                <c:pt idx="0">
                  <c:v>2872.1286523415979</c:v>
                </c:pt>
                <c:pt idx="1">
                  <c:v>0</c:v>
                </c:pt>
                <c:pt idx="2">
                  <c:v>2898.2495374999999</c:v>
                </c:pt>
                <c:pt idx="3">
                  <c:v>0</c:v>
                </c:pt>
                <c:pt idx="4">
                  <c:v>2682.3419651056015</c:v>
                </c:pt>
                <c:pt idx="5">
                  <c:v>2828.6065777777776</c:v>
                </c:pt>
                <c:pt idx="6">
                  <c:v>2943.9827379247017</c:v>
                </c:pt>
                <c:pt idx="7">
                  <c:v>0</c:v>
                </c:pt>
                <c:pt idx="8">
                  <c:v>2537.4412517906339</c:v>
                </c:pt>
                <c:pt idx="9">
                  <c:v>2572.0578115702483</c:v>
                </c:pt>
                <c:pt idx="10">
                  <c:v>2212.4724999999999</c:v>
                </c:pt>
                <c:pt idx="11">
                  <c:v>1945.8332495867774</c:v>
                </c:pt>
                <c:pt idx="12">
                  <c:v>2173.2725</c:v>
                </c:pt>
                <c:pt idx="13">
                  <c:v>2230.7249999999999</c:v>
                </c:pt>
                <c:pt idx="14">
                  <c:v>1871.5625432506886</c:v>
                </c:pt>
                <c:pt idx="15">
                  <c:v>1879.6974898071624</c:v>
                </c:pt>
                <c:pt idx="16">
                  <c:v>1941.4531056014691</c:v>
                </c:pt>
                <c:pt idx="17">
                  <c:v>0</c:v>
                </c:pt>
                <c:pt idx="18">
                  <c:v>0</c:v>
                </c:pt>
                <c:pt idx="19">
                  <c:v>0</c:v>
                </c:pt>
                <c:pt idx="20">
                  <c:v>2110.641900826447</c:v>
                </c:pt>
                <c:pt idx="21">
                  <c:v>2915.8929586776867</c:v>
                </c:pt>
                <c:pt idx="22">
                  <c:v>2487.498842975207</c:v>
                </c:pt>
                <c:pt idx="23">
                  <c:v>2838.9217057851247</c:v>
                </c:pt>
                <c:pt idx="24">
                  <c:v>2854.6973454545464</c:v>
                </c:pt>
                <c:pt idx="25">
                  <c:v>2683.2456132231414</c:v>
                </c:pt>
                <c:pt idx="26">
                  <c:v>2572.469418181819</c:v>
                </c:pt>
                <c:pt idx="27">
                  <c:v>2335.8348231404966</c:v>
                </c:pt>
                <c:pt idx="28">
                  <c:v>1814.6157311294771</c:v>
                </c:pt>
                <c:pt idx="31">
                  <c:v>2787.4494383838387</c:v>
                </c:pt>
                <c:pt idx="32">
                  <c:v>2802.1420591368233</c:v>
                </c:pt>
                <c:pt idx="33">
                  <c:v>2883.0927867768601</c:v>
                </c:pt>
                <c:pt idx="34">
                  <c:v>0</c:v>
                </c:pt>
                <c:pt idx="35">
                  <c:v>2881.3093568411391</c:v>
                </c:pt>
                <c:pt idx="36">
                  <c:v>0</c:v>
                </c:pt>
                <c:pt idx="37">
                  <c:v>0</c:v>
                </c:pt>
              </c:numCache>
            </c:numRef>
          </c:yVal>
          <c:smooth val="0"/>
          <c:extLst>
            <c:ext xmlns:c16="http://schemas.microsoft.com/office/drawing/2014/chart" uri="{C3380CC4-5D6E-409C-BE32-E72D297353CC}">
              <c16:uniqueId val="{00000004-44FE-4432-ADA6-DF56F0F5091F}"/>
            </c:ext>
          </c:extLst>
        </c:ser>
        <c:dLbls>
          <c:showLegendKey val="0"/>
          <c:showVal val="0"/>
          <c:showCatName val="0"/>
          <c:showSerName val="0"/>
          <c:showPercent val="0"/>
          <c:showBubbleSize val="0"/>
        </c:dLbls>
        <c:axId val="553062000"/>
        <c:axId val="553899848"/>
      </c:scatterChart>
      <c:valAx>
        <c:axId val="553062000"/>
        <c:scaling>
          <c:orientation val="minMax"/>
          <c:max val="35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単位面積当たり飽和電子数</a:t>
                </a:r>
                <a:r>
                  <a:rPr lang="en-US" altLang="ja-JP"/>
                  <a:t>(e-/</a:t>
                </a:r>
                <a:r>
                  <a:rPr lang="en-US" altLang="ja-JP" sz="1000" b="0" i="0" u="none" strike="noStrike" baseline="0">
                    <a:effectLst/>
                  </a:rPr>
                  <a:t>μ</a:t>
                </a:r>
                <a:r>
                  <a:rPr lang="ja-JP" altLang="ja-JP" sz="1000" b="0" i="0" u="none" strike="noStrike" baseline="0">
                    <a:effectLst/>
                  </a:rPr>
                  <a:t>㎡</a:t>
                </a:r>
                <a:r>
                  <a:rPr lang="en-US" altLang="ja-JP"/>
                  <a:t>)</a:t>
                </a:r>
                <a:endParaRPr lang="ja-JP" alt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3899848"/>
        <c:crosses val="autoZero"/>
        <c:crossBetween val="midCat"/>
      </c:valAx>
      <c:valAx>
        <c:axId val="553899848"/>
        <c:scaling>
          <c:orientation val="minMax"/>
          <c:max val="35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mj-lt"/>
                  </a:rPr>
                  <a:t>単位面積当たり感度電子数 </a:t>
                </a:r>
                <a:r>
                  <a:rPr lang="en-US" altLang="ja-JP">
                    <a:latin typeface="+mj-lt"/>
                  </a:rPr>
                  <a:t>(e- / Lx.Sec/μ</a:t>
                </a:r>
                <a:r>
                  <a:rPr lang="ja-JP" altLang="en-US">
                    <a:latin typeface="+mj-lt"/>
                  </a:rPr>
                  <a:t>㎡</a:t>
                </a:r>
                <a:r>
                  <a:rPr lang="en-US" altLang="ja-JP">
                    <a:latin typeface="+mj-lt"/>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3062000"/>
        <c:crosses val="autoZero"/>
        <c:crossBetween val="midCat"/>
      </c:valAx>
      <c:spPr>
        <a:noFill/>
        <a:ln>
          <a:noFill/>
        </a:ln>
        <a:effectLst/>
      </c:spPr>
    </c:plotArea>
    <c:legend>
      <c:legendPos val="r"/>
      <c:layout>
        <c:manualLayout>
          <c:xMode val="edge"/>
          <c:yMode val="edge"/>
          <c:x val="0.73544802961338285"/>
          <c:y val="0.56483132446535855"/>
          <c:w val="0.11556597692535117"/>
          <c:h val="0.1761621420969274"/>
        </c:manualLayout>
      </c:layout>
      <c:overlay val="1"/>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8.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Graph4"/>
  <sheetViews>
    <sheetView zoomScale="175" workbookViewId="0"/>
  </sheetViews>
  <sheetProtection algorithmName="SHA-512" hashValue="/0czZejP38zI4EHXE+M7BdJwzKtO4mZ4UFJ1IgXHhcFB3mnIequW2+YMGlgdaDyZRXmFNkcj3EjSozFdz33flw==" saltValue="0f+gJ0Waflq+GLhJjKFH9A==" spinCount="100000" content="1" objects="1"/>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Graph5"/>
  <sheetViews>
    <sheetView zoomScale="175" workbookViewId="0"/>
  </sheetViews>
  <sheetProtection algorithmName="SHA-512" hashValue="2JQWl2BNYEHqWhXVeSzFlVV9fOfKfEaKTSbekmuyvRrostjfgyHTUA+1+8f6kkwDQO7JWLkHGVTZKFxG8Jr/Xg==" saltValue="EaQ6HlRt2NuuZjZKremG9w==" spinCount="100000"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Graph6"/>
  <sheetViews>
    <sheetView zoomScale="175" workbookViewId="0"/>
  </sheetViews>
  <sheetProtection algorithmName="SHA-512" hashValue="tL6KuUyKFRQDHxTY2K6R0Mce7fvMcgd+1DkCqOu8JBX79gkqR6FMTYqlcd+Y6vNra0/+GjAexCJv4YCf8VDvRg==" saltValue="8uDl+7ACEEwTKs/lwfnq+g==" spinCount="100000" content="1" objects="1"/>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Graph7"/>
  <sheetViews>
    <sheetView zoomScale="175" workbookViewId="0"/>
  </sheetViews>
  <sheetProtection algorithmName="SHA-512" hashValue="mGt1H/jP35QhWVW+UF7URKZVxqrOo1ApOAptvNurbzeCTwsKp8gKNdLCP2OvBl2di1tJGmZGRGp06bjfF2PrtA==" saltValue="soXgZcoDh/Ad0I6CE6OHrQ==" spinCount="100000" content="1" objects="1"/>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Graph8"/>
  <sheetViews>
    <sheetView zoomScale="175" workbookViewId="0"/>
  </sheetViews>
  <sheetProtection algorithmName="SHA-512" hashValue="d4+XRkqAVxFciZ+2JI6j9oS4U2IT++coO927h3/4SSXqt1WcwAerkycr6+2WYtluOBz2rqaW/pHf5LM0HIklNQ==" saltValue="Sn38gqGC3FWCepKK5ivflQ==" spinCount="100000" content="1" objects="1"/>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Graph9"/>
  <sheetViews>
    <sheetView zoomScale="175" workbookViewId="0"/>
  </sheetViews>
  <sheetProtection algorithmName="SHA-512" hashValue="zGQJdS9ugG8uFm2xd4Y+Y594dOmeQ0DARMvyGUNzqj5ud6EGnuMVA5oEU8o1W/c8YuReDc6d/7wQAvq/0eA4Kw==" saltValue="fawJ+HBg9VuHt1XV8zKlEQ==" spinCount="100000" content="1" objects="1"/>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Graph10"/>
  <sheetViews>
    <sheetView zoomScale="175" workbookViewId="0"/>
  </sheetViews>
  <sheetProtection algorithmName="SHA-512" hashValue="sFh1qrPnCfXPQbgDfrfgm9/G2VNgm7VauVEKARU4ETl6V4OvjAZHwR3vlUi4xY+FN5ULpmKMQzaKzwcN75PrEg==" saltValue="6dIBq3/gT90/UzaK8+Rz+w==" spinCount="100000" content="1" objects="1"/>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Graph11"/>
  <sheetViews>
    <sheetView zoomScale="175" workbookViewId="0"/>
  </sheetViews>
  <sheetProtection algorithmName="SHA-512" hashValue="wUXy4t26f3cTgQ59+Wzxp+QU7rpbUbQ4FY26EYF2t1EdJx9Ueb8gs8tO1aP9SficxO4llsQBaLzuzEOKs30b6A==" saltValue="oOANI39k9nLHuz7+xfliPQ=="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324" Type="http://schemas.openxmlformats.org/officeDocument/2006/relationships/image" Target="../media/image324.jpeg"/><Relationship Id="rId366" Type="http://schemas.openxmlformats.org/officeDocument/2006/relationships/image" Target="../media/image366.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png"/><Relationship Id="rId268" Type="http://schemas.openxmlformats.org/officeDocument/2006/relationships/image" Target="../media/image268.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pn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png"/><Relationship Id="rId279" Type="http://schemas.openxmlformats.org/officeDocument/2006/relationships/image" Target="../media/image279.jpe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pn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png"/><Relationship Id="rId248" Type="http://schemas.openxmlformats.org/officeDocument/2006/relationships/image" Target="../media/image248.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png"/><Relationship Id="rId259" Type="http://schemas.openxmlformats.org/officeDocument/2006/relationships/image" Target="../media/image259.jpeg"/><Relationship Id="rId424" Type="http://schemas.openxmlformats.org/officeDocument/2006/relationships/image" Target="../media/image424.pn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326" Type="http://schemas.openxmlformats.org/officeDocument/2006/relationships/image" Target="../media/image326.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172" Type="http://schemas.openxmlformats.org/officeDocument/2006/relationships/image" Target="../media/image172.jpeg"/><Relationship Id="rId228" Type="http://schemas.openxmlformats.org/officeDocument/2006/relationships/image" Target="../media/image228.jpeg"/><Relationship Id="rId281" Type="http://schemas.openxmlformats.org/officeDocument/2006/relationships/image" Target="../media/image281.jpeg"/><Relationship Id="rId337" Type="http://schemas.openxmlformats.org/officeDocument/2006/relationships/image" Target="../media/image337.jpeg"/><Relationship Id="rId34" Type="http://schemas.openxmlformats.org/officeDocument/2006/relationships/image" Target="../media/image34.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png"/><Relationship Id="rId7" Type="http://schemas.openxmlformats.org/officeDocument/2006/relationships/image" Target="../media/image7.jpeg"/><Relationship Id="rId183" Type="http://schemas.openxmlformats.org/officeDocument/2006/relationships/image" Target="../media/image183.jpeg"/><Relationship Id="rId239" Type="http://schemas.openxmlformats.org/officeDocument/2006/relationships/image" Target="../media/image239.jpeg"/><Relationship Id="rId390" Type="http://schemas.openxmlformats.org/officeDocument/2006/relationships/image" Target="../media/image390.png"/><Relationship Id="rId404" Type="http://schemas.openxmlformats.org/officeDocument/2006/relationships/image" Target="../media/image404.png"/><Relationship Id="rId250" Type="http://schemas.openxmlformats.org/officeDocument/2006/relationships/image" Target="../media/image250.jpeg"/><Relationship Id="rId292" Type="http://schemas.openxmlformats.org/officeDocument/2006/relationships/image" Target="../media/image292.jpeg"/><Relationship Id="rId306" Type="http://schemas.openxmlformats.org/officeDocument/2006/relationships/image" Target="../media/image306.jpeg"/><Relationship Id="rId45" Type="http://schemas.openxmlformats.org/officeDocument/2006/relationships/image" Target="../media/image45.jpeg"/><Relationship Id="rId87" Type="http://schemas.openxmlformats.org/officeDocument/2006/relationships/image" Target="../media/image87.jpeg"/><Relationship Id="rId110" Type="http://schemas.openxmlformats.org/officeDocument/2006/relationships/image" Target="../media/image110.jpeg"/><Relationship Id="rId348" Type="http://schemas.openxmlformats.org/officeDocument/2006/relationships/image" Target="../media/image348.jpeg"/><Relationship Id="rId152" Type="http://schemas.openxmlformats.org/officeDocument/2006/relationships/image" Target="../media/image15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png"/><Relationship Id="rId261" Type="http://schemas.openxmlformats.org/officeDocument/2006/relationships/image" Target="../media/image261.jpeg"/><Relationship Id="rId14" Type="http://schemas.openxmlformats.org/officeDocument/2006/relationships/image" Target="../media/image14.jpeg"/><Relationship Id="rId56" Type="http://schemas.openxmlformats.org/officeDocument/2006/relationships/image" Target="../media/image56.jpeg"/><Relationship Id="rId317" Type="http://schemas.openxmlformats.org/officeDocument/2006/relationships/image" Target="../media/image317.jpeg"/><Relationship Id="rId359" Type="http://schemas.openxmlformats.org/officeDocument/2006/relationships/image" Target="../media/image359.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jpeg"/><Relationship Id="rId219" Type="http://schemas.openxmlformats.org/officeDocument/2006/relationships/image" Target="../media/image219.jpeg"/><Relationship Id="rId370" Type="http://schemas.openxmlformats.org/officeDocument/2006/relationships/image" Target="../media/image370.jpeg"/><Relationship Id="rId426" Type="http://schemas.openxmlformats.org/officeDocument/2006/relationships/image" Target="../media/image426.png"/><Relationship Id="rId230" Type="http://schemas.openxmlformats.org/officeDocument/2006/relationships/image" Target="../media/image230.jpe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pn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png"/><Relationship Id="rId241" Type="http://schemas.openxmlformats.org/officeDocument/2006/relationships/image" Target="../media/image241.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pn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pn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196" Type="http://schemas.openxmlformats.org/officeDocument/2006/relationships/image" Target="../media/image196.jpeg"/><Relationship Id="rId417" Type="http://schemas.openxmlformats.org/officeDocument/2006/relationships/image" Target="../media/image417.pn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png"/><Relationship Id="rId165" Type="http://schemas.openxmlformats.org/officeDocument/2006/relationships/image" Target="../media/image165.jpeg"/><Relationship Id="rId372" Type="http://schemas.openxmlformats.org/officeDocument/2006/relationships/image" Target="../media/image372.jpeg"/><Relationship Id="rId428" Type="http://schemas.openxmlformats.org/officeDocument/2006/relationships/image" Target="../media/image428.png"/><Relationship Id="rId232" Type="http://schemas.openxmlformats.org/officeDocument/2006/relationships/image" Target="../media/image232.jpeg"/><Relationship Id="rId274" Type="http://schemas.openxmlformats.org/officeDocument/2006/relationships/image" Target="../media/image274.jpeg"/><Relationship Id="rId27" Type="http://schemas.openxmlformats.org/officeDocument/2006/relationships/image" Target="../media/image27.jpeg"/><Relationship Id="rId69" Type="http://schemas.openxmlformats.org/officeDocument/2006/relationships/image" Target="../media/image69.jpeg"/><Relationship Id="rId134" Type="http://schemas.openxmlformats.org/officeDocument/2006/relationships/image" Target="../media/image134.jpeg"/><Relationship Id="rId80" Type="http://schemas.openxmlformats.org/officeDocument/2006/relationships/image" Target="../media/image80.jpeg"/><Relationship Id="rId176" Type="http://schemas.openxmlformats.org/officeDocument/2006/relationships/image" Target="../media/image176.jpeg"/><Relationship Id="rId341" Type="http://schemas.openxmlformats.org/officeDocument/2006/relationships/image" Target="../media/image341.jpeg"/><Relationship Id="rId383" Type="http://schemas.openxmlformats.org/officeDocument/2006/relationships/image" Target="../media/image383.png"/><Relationship Id="rId201" Type="http://schemas.openxmlformats.org/officeDocument/2006/relationships/image" Target="../media/image201.jpeg"/><Relationship Id="rId243" Type="http://schemas.openxmlformats.org/officeDocument/2006/relationships/image" Target="../media/image243.jpeg"/><Relationship Id="rId285" Type="http://schemas.openxmlformats.org/officeDocument/2006/relationships/image" Target="../media/image285.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jpeg"/><Relationship Id="rId352" Type="http://schemas.openxmlformats.org/officeDocument/2006/relationships/image" Target="../media/image352.jpeg"/><Relationship Id="rId394" Type="http://schemas.openxmlformats.org/officeDocument/2006/relationships/image" Target="../media/image394.png"/><Relationship Id="rId408" Type="http://schemas.openxmlformats.org/officeDocument/2006/relationships/image" Target="../media/image408.png"/><Relationship Id="rId212" Type="http://schemas.openxmlformats.org/officeDocument/2006/relationships/image" Target="../media/image212.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pn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384" Type="http://schemas.openxmlformats.org/officeDocument/2006/relationships/image" Target="../media/image384.png"/><Relationship Id="rId419" Type="http://schemas.openxmlformats.org/officeDocument/2006/relationships/image" Target="../media/image419.pn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430" Type="http://schemas.openxmlformats.org/officeDocument/2006/relationships/image" Target="../media/image430.pn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374" Type="http://schemas.openxmlformats.org/officeDocument/2006/relationships/image" Target="../media/image374.jpeg"/><Relationship Id="rId395" Type="http://schemas.openxmlformats.org/officeDocument/2006/relationships/image" Target="../media/image395.jpeg"/><Relationship Id="rId409" Type="http://schemas.openxmlformats.org/officeDocument/2006/relationships/image" Target="../media/image409.pn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420" Type="http://schemas.openxmlformats.org/officeDocument/2006/relationships/image" Target="../media/image420.pn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385" Type="http://schemas.openxmlformats.org/officeDocument/2006/relationships/image" Target="../media/image385.pn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410" Type="http://schemas.openxmlformats.org/officeDocument/2006/relationships/image" Target="../media/image410.png"/><Relationship Id="rId431" Type="http://schemas.openxmlformats.org/officeDocument/2006/relationships/image" Target="../media/image431.pn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75" Type="http://schemas.openxmlformats.org/officeDocument/2006/relationships/image" Target="../media/image375.jpeg"/><Relationship Id="rId396" Type="http://schemas.openxmlformats.org/officeDocument/2006/relationships/image" Target="../media/image396.pn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400" Type="http://schemas.openxmlformats.org/officeDocument/2006/relationships/image" Target="../media/image400.png"/><Relationship Id="rId421" Type="http://schemas.openxmlformats.org/officeDocument/2006/relationships/image" Target="../media/image421.pn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386" Type="http://schemas.openxmlformats.org/officeDocument/2006/relationships/image" Target="../media/image386.pn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411" Type="http://schemas.openxmlformats.org/officeDocument/2006/relationships/image" Target="../media/image411.jpeg"/><Relationship Id="rId432" Type="http://schemas.openxmlformats.org/officeDocument/2006/relationships/image" Target="../media/image432.pn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303" Type="http://schemas.openxmlformats.org/officeDocument/2006/relationships/image" Target="../media/image303.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pn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png"/><Relationship Id="rId107" Type="http://schemas.openxmlformats.org/officeDocument/2006/relationships/image" Target="../media/image107.jpeg"/><Relationship Id="rId289" Type="http://schemas.openxmlformats.org/officeDocument/2006/relationships/image" Target="../media/image289.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pn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png"/><Relationship Id="rId258" Type="http://schemas.openxmlformats.org/officeDocument/2006/relationships/image" Target="../media/image258.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jpeg"/><Relationship Id="rId238" Type="http://schemas.openxmlformats.org/officeDocument/2006/relationships/image" Target="../media/image238.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pn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pn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5" Type="http://schemas.openxmlformats.org/officeDocument/2006/relationships/image" Target="../media/image55.jpeg"/><Relationship Id="rId97" Type="http://schemas.openxmlformats.org/officeDocument/2006/relationships/image" Target="../media/image97.png"/><Relationship Id="rId120" Type="http://schemas.openxmlformats.org/officeDocument/2006/relationships/image" Target="../media/image120.jpeg"/><Relationship Id="rId358" Type="http://schemas.openxmlformats.org/officeDocument/2006/relationships/image" Target="../media/image358.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png"/><Relationship Id="rId271" Type="http://schemas.openxmlformats.org/officeDocument/2006/relationships/image" Target="../media/image271.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png"/><Relationship Id="rId240" Type="http://schemas.openxmlformats.org/officeDocument/2006/relationships/image" Target="../media/image240.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png"/><Relationship Id="rId405" Type="http://schemas.openxmlformats.org/officeDocument/2006/relationships/image" Target="../media/image405.png"/><Relationship Id="rId251" Type="http://schemas.openxmlformats.org/officeDocument/2006/relationships/image" Target="../media/image251.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pn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png"/><Relationship Id="rId220" Type="http://schemas.openxmlformats.org/officeDocument/2006/relationships/image" Target="../media/image220.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427" Type="http://schemas.openxmlformats.org/officeDocument/2006/relationships/image" Target="../media/image427.pn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200" Type="http://schemas.openxmlformats.org/officeDocument/2006/relationships/image" Target="../media/image200.jpeg"/><Relationship Id="rId382" Type="http://schemas.openxmlformats.org/officeDocument/2006/relationships/image" Target="../media/image382.png"/><Relationship Id="rId242" Type="http://schemas.openxmlformats.org/officeDocument/2006/relationships/image" Target="../media/image242.jpeg"/><Relationship Id="rId284" Type="http://schemas.openxmlformats.org/officeDocument/2006/relationships/image" Target="../media/image284.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png"/><Relationship Id="rId407" Type="http://schemas.openxmlformats.org/officeDocument/2006/relationships/image" Target="../media/image407.pn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png"/><Relationship Id="rId222" Type="http://schemas.openxmlformats.org/officeDocument/2006/relationships/image" Target="../media/image222.jpeg"/><Relationship Id="rId264" Type="http://schemas.openxmlformats.org/officeDocument/2006/relationships/image" Target="../media/image264.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png"/><Relationship Id="rId1" Type="http://schemas.openxmlformats.org/officeDocument/2006/relationships/image" Target="../media/image1.jpeg"/><Relationship Id="rId233" Type="http://schemas.openxmlformats.org/officeDocument/2006/relationships/image" Target="../media/image233.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33.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433.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image" Target="../media/image433.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image" Target="../media/image433.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3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37.png"/><Relationship Id="rId2" Type="http://schemas.openxmlformats.org/officeDocument/2006/relationships/image" Target="../media/image436.png"/><Relationship Id="rId1" Type="http://schemas.openxmlformats.org/officeDocument/2006/relationships/image" Target="../media/image435.png"/><Relationship Id="rId5" Type="http://schemas.openxmlformats.org/officeDocument/2006/relationships/image" Target="../media/image439.png"/><Relationship Id="rId4" Type="http://schemas.openxmlformats.org/officeDocument/2006/relationships/image" Target="../media/image438.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43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43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image" Target="../media/image4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34.emf"/></Relationships>
</file>

<file path=xl/drawings/drawing1.xml><?xml version="1.0" encoding="utf-8"?>
<xdr:wsDr xmlns:xdr="http://schemas.openxmlformats.org/drawingml/2006/spreadsheetDrawing" xmlns:a="http://schemas.openxmlformats.org/drawingml/2006/main">
  <xdr:twoCellAnchor editAs="oneCell">
    <xdr:from>
      <xdr:col>4</xdr:col>
      <xdr:colOff>28575</xdr:colOff>
      <xdr:row>17</xdr:row>
      <xdr:rowOff>19050</xdr:rowOff>
    </xdr:from>
    <xdr:to>
      <xdr:col>4</xdr:col>
      <xdr:colOff>613410</xdr:colOff>
      <xdr:row>17</xdr:row>
      <xdr:rowOff>461271</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00175" y="361950"/>
          <a:ext cx="638175" cy="442221"/>
        </a:xfrm>
        <a:prstGeom prst="rect">
          <a:avLst/>
        </a:prstGeom>
      </xdr:spPr>
    </xdr:pic>
    <xdr:clientData/>
  </xdr:twoCellAnchor>
  <xdr:twoCellAnchor editAs="oneCell">
    <xdr:from>
      <xdr:col>4</xdr:col>
      <xdr:colOff>19050</xdr:colOff>
      <xdr:row>19</xdr:row>
      <xdr:rowOff>38100</xdr:rowOff>
    </xdr:from>
    <xdr:to>
      <xdr:col>4</xdr:col>
      <xdr:colOff>620870</xdr:colOff>
      <xdr:row>19</xdr:row>
      <xdr:rowOff>476250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86050" y="1762125"/>
          <a:ext cx="632300" cy="438150"/>
        </a:xfrm>
        <a:prstGeom prst="rect">
          <a:avLst/>
        </a:prstGeom>
      </xdr:spPr>
    </xdr:pic>
    <xdr:clientData/>
  </xdr:twoCellAnchor>
  <xdr:twoCellAnchor editAs="oneCell">
    <xdr:from>
      <xdr:col>4</xdr:col>
      <xdr:colOff>28575</xdr:colOff>
      <xdr:row>20</xdr:row>
      <xdr:rowOff>38101</xdr:rowOff>
    </xdr:from>
    <xdr:to>
      <xdr:col>4</xdr:col>
      <xdr:colOff>617220</xdr:colOff>
      <xdr:row>20</xdr:row>
      <xdr:rowOff>467121</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13604" y="7445189"/>
          <a:ext cx="619125" cy="429020"/>
        </a:xfrm>
        <a:prstGeom prst="rect">
          <a:avLst/>
        </a:prstGeom>
      </xdr:spPr>
    </xdr:pic>
    <xdr:clientData/>
  </xdr:twoCellAnchor>
  <xdr:twoCellAnchor editAs="oneCell">
    <xdr:from>
      <xdr:col>4</xdr:col>
      <xdr:colOff>28575</xdr:colOff>
      <xdr:row>21</xdr:row>
      <xdr:rowOff>38100</xdr:rowOff>
    </xdr:from>
    <xdr:to>
      <xdr:col>4</xdr:col>
      <xdr:colOff>615155</xdr:colOff>
      <xdr:row>21</xdr:row>
      <xdr:rowOff>476250</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695575" y="2790825"/>
          <a:ext cx="632300" cy="438150"/>
        </a:xfrm>
        <a:prstGeom prst="rect">
          <a:avLst/>
        </a:prstGeom>
      </xdr:spPr>
    </xdr:pic>
    <xdr:clientData/>
  </xdr:twoCellAnchor>
  <xdr:twoCellAnchor editAs="oneCell">
    <xdr:from>
      <xdr:col>4</xdr:col>
      <xdr:colOff>28576</xdr:colOff>
      <xdr:row>22</xdr:row>
      <xdr:rowOff>38100</xdr:rowOff>
    </xdr:from>
    <xdr:to>
      <xdr:col>4</xdr:col>
      <xdr:colOff>615156</xdr:colOff>
      <xdr:row>22</xdr:row>
      <xdr:rowOff>476250</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695576" y="3305175"/>
          <a:ext cx="632300" cy="438150"/>
        </a:xfrm>
        <a:prstGeom prst="rect">
          <a:avLst/>
        </a:prstGeom>
      </xdr:spPr>
    </xdr:pic>
    <xdr:clientData/>
  </xdr:twoCellAnchor>
  <xdr:twoCellAnchor editAs="oneCell">
    <xdr:from>
      <xdr:col>4</xdr:col>
      <xdr:colOff>19050</xdr:colOff>
      <xdr:row>23</xdr:row>
      <xdr:rowOff>28576</xdr:rowOff>
    </xdr:from>
    <xdr:to>
      <xdr:col>4</xdr:col>
      <xdr:colOff>619125</xdr:colOff>
      <xdr:row>23</xdr:row>
      <xdr:rowOff>470796</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686050" y="3810001"/>
          <a:ext cx="638175" cy="442220"/>
        </a:xfrm>
        <a:prstGeom prst="rect">
          <a:avLst/>
        </a:prstGeom>
      </xdr:spPr>
    </xdr:pic>
    <xdr:clientData/>
  </xdr:twoCellAnchor>
  <xdr:twoCellAnchor editAs="oneCell">
    <xdr:from>
      <xdr:col>4</xdr:col>
      <xdr:colOff>9525</xdr:colOff>
      <xdr:row>24</xdr:row>
      <xdr:rowOff>28575</xdr:rowOff>
    </xdr:from>
    <xdr:to>
      <xdr:col>4</xdr:col>
      <xdr:colOff>613410</xdr:colOff>
      <xdr:row>24</xdr:row>
      <xdr:rowOff>483996</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676525" y="4324350"/>
          <a:ext cx="657225" cy="455421"/>
        </a:xfrm>
        <a:prstGeom prst="rect">
          <a:avLst/>
        </a:prstGeom>
      </xdr:spPr>
    </xdr:pic>
    <xdr:clientData/>
  </xdr:twoCellAnchor>
  <xdr:twoCellAnchor editAs="oneCell">
    <xdr:from>
      <xdr:col>4</xdr:col>
      <xdr:colOff>19050</xdr:colOff>
      <xdr:row>25</xdr:row>
      <xdr:rowOff>19050</xdr:rowOff>
    </xdr:from>
    <xdr:to>
      <xdr:col>4</xdr:col>
      <xdr:colOff>619376</xdr:colOff>
      <xdr:row>25</xdr:row>
      <xdr:rowOff>466725</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686050" y="4829175"/>
          <a:ext cx="646046" cy="447675"/>
        </a:xfrm>
        <a:prstGeom prst="rect">
          <a:avLst/>
        </a:prstGeom>
      </xdr:spPr>
    </xdr:pic>
    <xdr:clientData/>
  </xdr:twoCellAnchor>
  <xdr:twoCellAnchor editAs="oneCell">
    <xdr:from>
      <xdr:col>4</xdr:col>
      <xdr:colOff>9525</xdr:colOff>
      <xdr:row>77</xdr:row>
      <xdr:rowOff>28575</xdr:rowOff>
    </xdr:from>
    <xdr:to>
      <xdr:col>4</xdr:col>
      <xdr:colOff>613410</xdr:colOff>
      <xdr:row>77</xdr:row>
      <xdr:rowOff>483996</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676525" y="5353050"/>
          <a:ext cx="657225" cy="455421"/>
        </a:xfrm>
        <a:prstGeom prst="rect">
          <a:avLst/>
        </a:prstGeom>
      </xdr:spPr>
    </xdr:pic>
    <xdr:clientData/>
  </xdr:twoCellAnchor>
  <xdr:twoCellAnchor editAs="oneCell">
    <xdr:from>
      <xdr:col>4</xdr:col>
      <xdr:colOff>9526</xdr:colOff>
      <xdr:row>78</xdr:row>
      <xdr:rowOff>28575</xdr:rowOff>
    </xdr:from>
    <xdr:to>
      <xdr:col>4</xdr:col>
      <xdr:colOff>615978</xdr:colOff>
      <xdr:row>78</xdr:row>
      <xdr:rowOff>485775</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76526" y="5867400"/>
          <a:ext cx="659792" cy="457200"/>
        </a:xfrm>
        <a:prstGeom prst="rect">
          <a:avLst/>
        </a:prstGeom>
      </xdr:spPr>
    </xdr:pic>
    <xdr:clientData/>
  </xdr:twoCellAnchor>
  <xdr:twoCellAnchor editAs="oneCell">
    <xdr:from>
      <xdr:col>4</xdr:col>
      <xdr:colOff>19050</xdr:colOff>
      <xdr:row>79</xdr:row>
      <xdr:rowOff>28575</xdr:rowOff>
    </xdr:from>
    <xdr:to>
      <xdr:col>4</xdr:col>
      <xdr:colOff>619125</xdr:colOff>
      <xdr:row>79</xdr:row>
      <xdr:rowOff>470795</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686050" y="6381750"/>
          <a:ext cx="638175" cy="442220"/>
        </a:xfrm>
        <a:prstGeom prst="rect">
          <a:avLst/>
        </a:prstGeom>
      </xdr:spPr>
    </xdr:pic>
    <xdr:clientData/>
  </xdr:twoCellAnchor>
  <xdr:twoCellAnchor editAs="oneCell">
    <xdr:from>
      <xdr:col>4</xdr:col>
      <xdr:colOff>9525</xdr:colOff>
      <xdr:row>80</xdr:row>
      <xdr:rowOff>28575</xdr:rowOff>
    </xdr:from>
    <xdr:to>
      <xdr:col>4</xdr:col>
      <xdr:colOff>615976</xdr:colOff>
      <xdr:row>80</xdr:row>
      <xdr:rowOff>485775</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676525" y="6896100"/>
          <a:ext cx="659791" cy="457200"/>
        </a:xfrm>
        <a:prstGeom prst="rect">
          <a:avLst/>
        </a:prstGeom>
      </xdr:spPr>
    </xdr:pic>
    <xdr:clientData/>
  </xdr:twoCellAnchor>
  <xdr:twoCellAnchor editAs="oneCell">
    <xdr:from>
      <xdr:col>4</xdr:col>
      <xdr:colOff>19050</xdr:colOff>
      <xdr:row>91</xdr:row>
      <xdr:rowOff>28575</xdr:rowOff>
    </xdr:from>
    <xdr:to>
      <xdr:col>4</xdr:col>
      <xdr:colOff>619376</xdr:colOff>
      <xdr:row>91</xdr:row>
      <xdr:rowOff>476250</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686050" y="7410450"/>
          <a:ext cx="646046" cy="447675"/>
        </a:xfrm>
        <a:prstGeom prst="rect">
          <a:avLst/>
        </a:prstGeom>
      </xdr:spPr>
    </xdr:pic>
    <xdr:clientData/>
  </xdr:twoCellAnchor>
  <xdr:twoCellAnchor editAs="oneCell">
    <xdr:from>
      <xdr:col>4</xdr:col>
      <xdr:colOff>19050</xdr:colOff>
      <xdr:row>92</xdr:row>
      <xdr:rowOff>38100</xdr:rowOff>
    </xdr:from>
    <xdr:to>
      <xdr:col>4</xdr:col>
      <xdr:colOff>619125</xdr:colOff>
      <xdr:row>92</xdr:row>
      <xdr:rowOff>480321</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686050" y="7934325"/>
          <a:ext cx="638175" cy="442221"/>
        </a:xfrm>
        <a:prstGeom prst="rect">
          <a:avLst/>
        </a:prstGeom>
      </xdr:spPr>
    </xdr:pic>
    <xdr:clientData/>
  </xdr:twoCellAnchor>
  <xdr:twoCellAnchor editAs="oneCell">
    <xdr:from>
      <xdr:col>4</xdr:col>
      <xdr:colOff>19050</xdr:colOff>
      <xdr:row>93</xdr:row>
      <xdr:rowOff>38100</xdr:rowOff>
    </xdr:from>
    <xdr:to>
      <xdr:col>4</xdr:col>
      <xdr:colOff>619125</xdr:colOff>
      <xdr:row>93</xdr:row>
      <xdr:rowOff>480321</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686050" y="8448675"/>
          <a:ext cx="638175" cy="442221"/>
        </a:xfrm>
        <a:prstGeom prst="rect">
          <a:avLst/>
        </a:prstGeom>
      </xdr:spPr>
    </xdr:pic>
    <xdr:clientData/>
  </xdr:twoCellAnchor>
  <xdr:twoCellAnchor editAs="oneCell">
    <xdr:from>
      <xdr:col>4</xdr:col>
      <xdr:colOff>28575</xdr:colOff>
      <xdr:row>94</xdr:row>
      <xdr:rowOff>38100</xdr:rowOff>
    </xdr:from>
    <xdr:to>
      <xdr:col>4</xdr:col>
      <xdr:colOff>618144</xdr:colOff>
      <xdr:row>94</xdr:row>
      <xdr:rowOff>457200</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695575" y="8963025"/>
          <a:ext cx="604809" cy="419100"/>
        </a:xfrm>
        <a:prstGeom prst="rect">
          <a:avLst/>
        </a:prstGeom>
      </xdr:spPr>
    </xdr:pic>
    <xdr:clientData/>
  </xdr:twoCellAnchor>
  <xdr:twoCellAnchor editAs="oneCell">
    <xdr:from>
      <xdr:col>4</xdr:col>
      <xdr:colOff>28575</xdr:colOff>
      <xdr:row>95</xdr:row>
      <xdr:rowOff>38100</xdr:rowOff>
    </xdr:from>
    <xdr:to>
      <xdr:col>4</xdr:col>
      <xdr:colOff>617220</xdr:colOff>
      <xdr:row>95</xdr:row>
      <xdr:rowOff>467120</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695575" y="9477375"/>
          <a:ext cx="619125" cy="429020"/>
        </a:xfrm>
        <a:prstGeom prst="rect">
          <a:avLst/>
        </a:prstGeom>
      </xdr:spPr>
    </xdr:pic>
    <xdr:clientData/>
  </xdr:twoCellAnchor>
  <xdr:twoCellAnchor editAs="oneCell">
    <xdr:from>
      <xdr:col>4</xdr:col>
      <xdr:colOff>19050</xdr:colOff>
      <xdr:row>96</xdr:row>
      <xdr:rowOff>38101</xdr:rowOff>
    </xdr:from>
    <xdr:to>
      <xdr:col>4</xdr:col>
      <xdr:colOff>620870</xdr:colOff>
      <xdr:row>96</xdr:row>
      <xdr:rowOff>476251</xdr:rowOff>
    </xdr:to>
    <xdr:pic>
      <xdr:nvPicPr>
        <xdr:cNvPr id="19" name="図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686050" y="9991726"/>
          <a:ext cx="632300" cy="438150"/>
        </a:xfrm>
        <a:prstGeom prst="rect">
          <a:avLst/>
        </a:prstGeom>
      </xdr:spPr>
    </xdr:pic>
    <xdr:clientData/>
  </xdr:twoCellAnchor>
  <xdr:twoCellAnchor editAs="oneCell">
    <xdr:from>
      <xdr:col>4</xdr:col>
      <xdr:colOff>19050</xdr:colOff>
      <xdr:row>97</xdr:row>
      <xdr:rowOff>28575</xdr:rowOff>
    </xdr:from>
    <xdr:to>
      <xdr:col>4</xdr:col>
      <xdr:colOff>619125</xdr:colOff>
      <xdr:row>97</xdr:row>
      <xdr:rowOff>470796</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6050" y="10496550"/>
          <a:ext cx="638175" cy="442221"/>
        </a:xfrm>
        <a:prstGeom prst="rect">
          <a:avLst/>
        </a:prstGeom>
      </xdr:spPr>
    </xdr:pic>
    <xdr:clientData/>
  </xdr:twoCellAnchor>
  <xdr:twoCellAnchor editAs="oneCell">
    <xdr:from>
      <xdr:col>4</xdr:col>
      <xdr:colOff>28575</xdr:colOff>
      <xdr:row>98</xdr:row>
      <xdr:rowOff>28575</xdr:rowOff>
    </xdr:from>
    <xdr:to>
      <xdr:col>4</xdr:col>
      <xdr:colOff>617220</xdr:colOff>
      <xdr:row>98</xdr:row>
      <xdr:rowOff>457595</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695575" y="11010900"/>
          <a:ext cx="619125" cy="429020"/>
        </a:xfrm>
        <a:prstGeom prst="rect">
          <a:avLst/>
        </a:prstGeom>
      </xdr:spPr>
    </xdr:pic>
    <xdr:clientData/>
  </xdr:twoCellAnchor>
  <xdr:twoCellAnchor editAs="oneCell">
    <xdr:from>
      <xdr:col>4</xdr:col>
      <xdr:colOff>28575</xdr:colOff>
      <xdr:row>99</xdr:row>
      <xdr:rowOff>38100</xdr:rowOff>
    </xdr:from>
    <xdr:to>
      <xdr:col>4</xdr:col>
      <xdr:colOff>616650</xdr:colOff>
      <xdr:row>99</xdr:row>
      <xdr:rowOff>466725</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695575" y="11534775"/>
          <a:ext cx="618555" cy="428625"/>
        </a:xfrm>
        <a:prstGeom prst="rect">
          <a:avLst/>
        </a:prstGeom>
      </xdr:spPr>
    </xdr:pic>
    <xdr:clientData/>
  </xdr:twoCellAnchor>
  <xdr:twoCellAnchor editAs="oneCell">
    <xdr:from>
      <xdr:col>4</xdr:col>
      <xdr:colOff>19050</xdr:colOff>
      <xdr:row>100</xdr:row>
      <xdr:rowOff>38100</xdr:rowOff>
    </xdr:from>
    <xdr:to>
      <xdr:col>4</xdr:col>
      <xdr:colOff>617220</xdr:colOff>
      <xdr:row>100</xdr:row>
      <xdr:rowOff>473721</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686050" y="12049125"/>
          <a:ext cx="628650" cy="435621"/>
        </a:xfrm>
        <a:prstGeom prst="rect">
          <a:avLst/>
        </a:prstGeom>
      </xdr:spPr>
    </xdr:pic>
    <xdr:clientData/>
  </xdr:twoCellAnchor>
  <xdr:twoCellAnchor editAs="oneCell">
    <xdr:from>
      <xdr:col>4</xdr:col>
      <xdr:colOff>9526</xdr:colOff>
      <xdr:row>101</xdr:row>
      <xdr:rowOff>47625</xdr:rowOff>
    </xdr:from>
    <xdr:to>
      <xdr:col>4</xdr:col>
      <xdr:colOff>619126</xdr:colOff>
      <xdr:row>101</xdr:row>
      <xdr:rowOff>496446</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676526" y="12573000"/>
          <a:ext cx="647700" cy="448821"/>
        </a:xfrm>
        <a:prstGeom prst="rect">
          <a:avLst/>
        </a:prstGeom>
      </xdr:spPr>
    </xdr:pic>
    <xdr:clientData/>
  </xdr:twoCellAnchor>
  <xdr:twoCellAnchor editAs="oneCell">
    <xdr:from>
      <xdr:col>4</xdr:col>
      <xdr:colOff>19050</xdr:colOff>
      <xdr:row>102</xdr:row>
      <xdr:rowOff>47626</xdr:rowOff>
    </xdr:from>
    <xdr:to>
      <xdr:col>4</xdr:col>
      <xdr:colOff>620871</xdr:colOff>
      <xdr:row>102</xdr:row>
      <xdr:rowOff>485776</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686050" y="13087351"/>
          <a:ext cx="632301" cy="438150"/>
        </a:xfrm>
        <a:prstGeom prst="rect">
          <a:avLst/>
        </a:prstGeom>
      </xdr:spPr>
    </xdr:pic>
    <xdr:clientData/>
  </xdr:twoCellAnchor>
  <xdr:twoCellAnchor editAs="oneCell">
    <xdr:from>
      <xdr:col>4</xdr:col>
      <xdr:colOff>28575</xdr:colOff>
      <xdr:row>103</xdr:row>
      <xdr:rowOff>47625</xdr:rowOff>
    </xdr:from>
    <xdr:to>
      <xdr:col>4</xdr:col>
      <xdr:colOff>615155</xdr:colOff>
      <xdr:row>103</xdr:row>
      <xdr:rowOff>485775</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695575" y="13601700"/>
          <a:ext cx="632300" cy="438150"/>
        </a:xfrm>
        <a:prstGeom prst="rect">
          <a:avLst/>
        </a:prstGeom>
      </xdr:spPr>
    </xdr:pic>
    <xdr:clientData/>
  </xdr:twoCellAnchor>
  <xdr:twoCellAnchor editAs="oneCell">
    <xdr:from>
      <xdr:col>4</xdr:col>
      <xdr:colOff>19050</xdr:colOff>
      <xdr:row>104</xdr:row>
      <xdr:rowOff>38100</xdr:rowOff>
    </xdr:from>
    <xdr:to>
      <xdr:col>4</xdr:col>
      <xdr:colOff>619125</xdr:colOff>
      <xdr:row>104</xdr:row>
      <xdr:rowOff>480321</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686050" y="14106525"/>
          <a:ext cx="638175" cy="442221"/>
        </a:xfrm>
        <a:prstGeom prst="rect">
          <a:avLst/>
        </a:prstGeom>
      </xdr:spPr>
    </xdr:pic>
    <xdr:clientData/>
  </xdr:twoCellAnchor>
  <xdr:twoCellAnchor editAs="oneCell">
    <xdr:from>
      <xdr:col>4</xdr:col>
      <xdr:colOff>19050</xdr:colOff>
      <xdr:row>105</xdr:row>
      <xdr:rowOff>38100</xdr:rowOff>
    </xdr:from>
    <xdr:to>
      <xdr:col>4</xdr:col>
      <xdr:colOff>617220</xdr:colOff>
      <xdr:row>105</xdr:row>
      <xdr:rowOff>473721</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686050" y="14620875"/>
          <a:ext cx="628650" cy="435621"/>
        </a:xfrm>
        <a:prstGeom prst="rect">
          <a:avLst/>
        </a:prstGeom>
      </xdr:spPr>
    </xdr:pic>
    <xdr:clientData/>
  </xdr:twoCellAnchor>
  <xdr:twoCellAnchor editAs="oneCell">
    <xdr:from>
      <xdr:col>4</xdr:col>
      <xdr:colOff>28575</xdr:colOff>
      <xdr:row>106</xdr:row>
      <xdr:rowOff>38100</xdr:rowOff>
    </xdr:from>
    <xdr:to>
      <xdr:col>4</xdr:col>
      <xdr:colOff>619125</xdr:colOff>
      <xdr:row>106</xdr:row>
      <xdr:rowOff>473721</xdr:rowOff>
    </xdr:to>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695575" y="15135225"/>
          <a:ext cx="628650" cy="435621"/>
        </a:xfrm>
        <a:prstGeom prst="rect">
          <a:avLst/>
        </a:prstGeom>
      </xdr:spPr>
    </xdr:pic>
    <xdr:clientData/>
  </xdr:twoCellAnchor>
  <xdr:twoCellAnchor editAs="oneCell">
    <xdr:from>
      <xdr:col>4</xdr:col>
      <xdr:colOff>28575</xdr:colOff>
      <xdr:row>107</xdr:row>
      <xdr:rowOff>38100</xdr:rowOff>
    </xdr:from>
    <xdr:to>
      <xdr:col>4</xdr:col>
      <xdr:colOff>615155</xdr:colOff>
      <xdr:row>107</xdr:row>
      <xdr:rowOff>476250</xdr:rowOff>
    </xdr:to>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695575" y="15649575"/>
          <a:ext cx="632300" cy="438150"/>
        </a:xfrm>
        <a:prstGeom prst="rect">
          <a:avLst/>
        </a:prstGeom>
      </xdr:spPr>
    </xdr:pic>
    <xdr:clientData/>
  </xdr:twoCellAnchor>
  <xdr:twoCellAnchor editAs="oneCell">
    <xdr:from>
      <xdr:col>4</xdr:col>
      <xdr:colOff>28575</xdr:colOff>
      <xdr:row>108</xdr:row>
      <xdr:rowOff>38101</xdr:rowOff>
    </xdr:from>
    <xdr:to>
      <xdr:col>4</xdr:col>
      <xdr:colOff>615156</xdr:colOff>
      <xdr:row>108</xdr:row>
      <xdr:rowOff>476251</xdr:rowOff>
    </xdr:to>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695575" y="16163926"/>
          <a:ext cx="632301" cy="438150"/>
        </a:xfrm>
        <a:prstGeom prst="rect">
          <a:avLst/>
        </a:prstGeom>
      </xdr:spPr>
    </xdr:pic>
    <xdr:clientData/>
  </xdr:twoCellAnchor>
  <xdr:twoCellAnchor editAs="oneCell">
    <xdr:from>
      <xdr:col>4</xdr:col>
      <xdr:colOff>19050</xdr:colOff>
      <xdr:row>109</xdr:row>
      <xdr:rowOff>38100</xdr:rowOff>
    </xdr:from>
    <xdr:to>
      <xdr:col>4</xdr:col>
      <xdr:colOff>617220</xdr:colOff>
      <xdr:row>109</xdr:row>
      <xdr:rowOff>473721</xdr:rowOff>
    </xdr:to>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686050" y="16678275"/>
          <a:ext cx="628650" cy="435621"/>
        </a:xfrm>
        <a:prstGeom prst="rect">
          <a:avLst/>
        </a:prstGeom>
      </xdr:spPr>
    </xdr:pic>
    <xdr:clientData/>
  </xdr:twoCellAnchor>
  <xdr:twoCellAnchor editAs="oneCell">
    <xdr:from>
      <xdr:col>4</xdr:col>
      <xdr:colOff>38100</xdr:colOff>
      <xdr:row>110</xdr:row>
      <xdr:rowOff>47625</xdr:rowOff>
    </xdr:from>
    <xdr:to>
      <xdr:col>4</xdr:col>
      <xdr:colOff>617220</xdr:colOff>
      <xdr:row>110</xdr:row>
      <xdr:rowOff>470045</xdr:rowOff>
    </xdr:to>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05100" y="17202150"/>
          <a:ext cx="609600" cy="422420"/>
        </a:xfrm>
        <a:prstGeom prst="rect">
          <a:avLst/>
        </a:prstGeom>
      </xdr:spPr>
    </xdr:pic>
    <xdr:clientData/>
  </xdr:twoCellAnchor>
  <xdr:twoCellAnchor editAs="oneCell">
    <xdr:from>
      <xdr:col>4</xdr:col>
      <xdr:colOff>38100</xdr:colOff>
      <xdr:row>118</xdr:row>
      <xdr:rowOff>47625</xdr:rowOff>
    </xdr:from>
    <xdr:to>
      <xdr:col>4</xdr:col>
      <xdr:colOff>615315</xdr:colOff>
      <xdr:row>118</xdr:row>
      <xdr:rowOff>463445</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705100" y="17716500"/>
          <a:ext cx="600075" cy="415820"/>
        </a:xfrm>
        <a:prstGeom prst="rect">
          <a:avLst/>
        </a:prstGeom>
      </xdr:spPr>
    </xdr:pic>
    <xdr:clientData/>
  </xdr:twoCellAnchor>
  <xdr:twoCellAnchor editAs="oneCell">
    <xdr:from>
      <xdr:col>4</xdr:col>
      <xdr:colOff>19050</xdr:colOff>
      <xdr:row>119</xdr:row>
      <xdr:rowOff>38100</xdr:rowOff>
    </xdr:from>
    <xdr:to>
      <xdr:col>4</xdr:col>
      <xdr:colOff>619125</xdr:colOff>
      <xdr:row>119</xdr:row>
      <xdr:rowOff>480321</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686050" y="18221325"/>
          <a:ext cx="638175" cy="442221"/>
        </a:xfrm>
        <a:prstGeom prst="rect">
          <a:avLst/>
        </a:prstGeom>
      </xdr:spPr>
    </xdr:pic>
    <xdr:clientData/>
  </xdr:twoCellAnchor>
  <xdr:twoCellAnchor editAs="oneCell">
    <xdr:from>
      <xdr:col>4</xdr:col>
      <xdr:colOff>19050</xdr:colOff>
      <xdr:row>408</xdr:row>
      <xdr:rowOff>38100</xdr:rowOff>
    </xdr:from>
    <xdr:to>
      <xdr:col>4</xdr:col>
      <xdr:colOff>617220</xdr:colOff>
      <xdr:row>408</xdr:row>
      <xdr:rowOff>473721</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686050" y="18735675"/>
          <a:ext cx="628650" cy="435621"/>
        </a:xfrm>
        <a:prstGeom prst="rect">
          <a:avLst/>
        </a:prstGeom>
      </xdr:spPr>
    </xdr:pic>
    <xdr:clientData/>
  </xdr:twoCellAnchor>
  <xdr:twoCellAnchor editAs="oneCell">
    <xdr:from>
      <xdr:col>4</xdr:col>
      <xdr:colOff>38099</xdr:colOff>
      <xdr:row>374</xdr:row>
      <xdr:rowOff>28575</xdr:rowOff>
    </xdr:from>
    <xdr:to>
      <xdr:col>4</xdr:col>
      <xdr:colOff>620048</xdr:colOff>
      <xdr:row>374</xdr:row>
      <xdr:rowOff>447675</xdr:rowOff>
    </xdr:to>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705099" y="19240500"/>
          <a:ext cx="604809" cy="419100"/>
        </a:xfrm>
        <a:prstGeom prst="rect">
          <a:avLst/>
        </a:prstGeom>
      </xdr:spPr>
    </xdr:pic>
    <xdr:clientData/>
  </xdr:twoCellAnchor>
  <xdr:twoCellAnchor editAs="oneCell">
    <xdr:from>
      <xdr:col>4</xdr:col>
      <xdr:colOff>47625</xdr:colOff>
      <xdr:row>375</xdr:row>
      <xdr:rowOff>66675</xdr:rowOff>
    </xdr:from>
    <xdr:to>
      <xdr:col>4</xdr:col>
      <xdr:colOff>613410</xdr:colOff>
      <xdr:row>375</xdr:row>
      <xdr:rowOff>469294</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714625" y="19792950"/>
          <a:ext cx="581025" cy="402619"/>
        </a:xfrm>
        <a:prstGeom prst="rect">
          <a:avLst/>
        </a:prstGeom>
      </xdr:spPr>
    </xdr:pic>
    <xdr:clientData/>
  </xdr:twoCellAnchor>
  <xdr:twoCellAnchor editAs="oneCell">
    <xdr:from>
      <xdr:col>4</xdr:col>
      <xdr:colOff>38100</xdr:colOff>
      <xdr:row>376</xdr:row>
      <xdr:rowOff>47625</xdr:rowOff>
    </xdr:from>
    <xdr:to>
      <xdr:col>4</xdr:col>
      <xdr:colOff>617220</xdr:colOff>
      <xdr:row>376</xdr:row>
      <xdr:rowOff>470045</xdr:rowOff>
    </xdr:to>
    <xdr:pic>
      <xdr:nvPicPr>
        <xdr:cNvPr id="40" name="図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705100" y="20288250"/>
          <a:ext cx="609600" cy="422420"/>
        </a:xfrm>
        <a:prstGeom prst="rect">
          <a:avLst/>
        </a:prstGeom>
      </xdr:spPr>
    </xdr:pic>
    <xdr:clientData/>
  </xdr:twoCellAnchor>
  <xdr:twoCellAnchor editAs="oneCell">
    <xdr:from>
      <xdr:col>4</xdr:col>
      <xdr:colOff>28575</xdr:colOff>
      <xdr:row>377</xdr:row>
      <xdr:rowOff>47625</xdr:rowOff>
    </xdr:from>
    <xdr:to>
      <xdr:col>4</xdr:col>
      <xdr:colOff>615315</xdr:colOff>
      <xdr:row>377</xdr:row>
      <xdr:rowOff>470045</xdr:rowOff>
    </xdr:to>
    <xdr:pic>
      <xdr:nvPicPr>
        <xdr:cNvPr id="41" name="図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695575" y="20802600"/>
          <a:ext cx="609600" cy="422420"/>
        </a:xfrm>
        <a:prstGeom prst="rect">
          <a:avLst/>
        </a:prstGeom>
      </xdr:spPr>
    </xdr:pic>
    <xdr:clientData/>
  </xdr:twoCellAnchor>
  <xdr:twoCellAnchor editAs="oneCell">
    <xdr:from>
      <xdr:col>4</xdr:col>
      <xdr:colOff>38100</xdr:colOff>
      <xdr:row>378</xdr:row>
      <xdr:rowOff>47625</xdr:rowOff>
    </xdr:from>
    <xdr:to>
      <xdr:col>4</xdr:col>
      <xdr:colOff>617220</xdr:colOff>
      <xdr:row>378</xdr:row>
      <xdr:rowOff>470045</xdr:rowOff>
    </xdr:to>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705100" y="21316950"/>
          <a:ext cx="609600" cy="422420"/>
        </a:xfrm>
        <a:prstGeom prst="rect">
          <a:avLst/>
        </a:prstGeom>
      </xdr:spPr>
    </xdr:pic>
    <xdr:clientData/>
  </xdr:twoCellAnchor>
  <xdr:twoCellAnchor editAs="oneCell">
    <xdr:from>
      <xdr:col>4</xdr:col>
      <xdr:colOff>28575</xdr:colOff>
      <xdr:row>379</xdr:row>
      <xdr:rowOff>28575</xdr:rowOff>
    </xdr:from>
    <xdr:to>
      <xdr:col>4</xdr:col>
      <xdr:colOff>616650</xdr:colOff>
      <xdr:row>379</xdr:row>
      <xdr:rowOff>457200</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95575" y="21812250"/>
          <a:ext cx="618555" cy="428625"/>
        </a:xfrm>
        <a:prstGeom prst="rect">
          <a:avLst/>
        </a:prstGeom>
      </xdr:spPr>
    </xdr:pic>
    <xdr:clientData/>
  </xdr:twoCellAnchor>
  <xdr:twoCellAnchor editAs="oneCell">
    <xdr:from>
      <xdr:col>4</xdr:col>
      <xdr:colOff>28575</xdr:colOff>
      <xdr:row>380</xdr:row>
      <xdr:rowOff>47625</xdr:rowOff>
    </xdr:from>
    <xdr:to>
      <xdr:col>4</xdr:col>
      <xdr:colOff>616650</xdr:colOff>
      <xdr:row>380</xdr:row>
      <xdr:rowOff>476250</xdr:rowOff>
    </xdr:to>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95575" y="22345650"/>
          <a:ext cx="618555" cy="428625"/>
        </a:xfrm>
        <a:prstGeom prst="rect">
          <a:avLst/>
        </a:prstGeom>
      </xdr:spPr>
    </xdr:pic>
    <xdr:clientData/>
  </xdr:twoCellAnchor>
  <xdr:twoCellAnchor editAs="oneCell">
    <xdr:from>
      <xdr:col>4</xdr:col>
      <xdr:colOff>38100</xdr:colOff>
      <xdr:row>381</xdr:row>
      <xdr:rowOff>38100</xdr:rowOff>
    </xdr:from>
    <xdr:to>
      <xdr:col>4</xdr:col>
      <xdr:colOff>615315</xdr:colOff>
      <xdr:row>381</xdr:row>
      <xdr:rowOff>453920</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05100" y="22850475"/>
          <a:ext cx="600075" cy="415820"/>
        </a:xfrm>
        <a:prstGeom prst="rect">
          <a:avLst/>
        </a:prstGeom>
      </xdr:spPr>
    </xdr:pic>
    <xdr:clientData/>
  </xdr:twoCellAnchor>
  <xdr:twoCellAnchor editAs="oneCell">
    <xdr:from>
      <xdr:col>4</xdr:col>
      <xdr:colOff>28575</xdr:colOff>
      <xdr:row>382</xdr:row>
      <xdr:rowOff>38100</xdr:rowOff>
    </xdr:from>
    <xdr:to>
      <xdr:col>4</xdr:col>
      <xdr:colOff>616650</xdr:colOff>
      <xdr:row>382</xdr:row>
      <xdr:rowOff>466725</xdr:rowOff>
    </xdr:to>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695575" y="23364825"/>
          <a:ext cx="618555" cy="428625"/>
        </a:xfrm>
        <a:prstGeom prst="rect">
          <a:avLst/>
        </a:prstGeom>
      </xdr:spPr>
    </xdr:pic>
    <xdr:clientData/>
  </xdr:twoCellAnchor>
  <xdr:twoCellAnchor editAs="oneCell">
    <xdr:from>
      <xdr:col>4</xdr:col>
      <xdr:colOff>28575</xdr:colOff>
      <xdr:row>383</xdr:row>
      <xdr:rowOff>38100</xdr:rowOff>
    </xdr:from>
    <xdr:to>
      <xdr:col>4</xdr:col>
      <xdr:colOff>617220</xdr:colOff>
      <xdr:row>383</xdr:row>
      <xdr:rowOff>467120</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695575" y="23879175"/>
          <a:ext cx="619125" cy="429020"/>
        </a:xfrm>
        <a:prstGeom prst="rect">
          <a:avLst/>
        </a:prstGeom>
      </xdr:spPr>
    </xdr:pic>
    <xdr:clientData/>
  </xdr:twoCellAnchor>
  <xdr:twoCellAnchor editAs="oneCell">
    <xdr:from>
      <xdr:col>4</xdr:col>
      <xdr:colOff>28575</xdr:colOff>
      <xdr:row>384</xdr:row>
      <xdr:rowOff>38100</xdr:rowOff>
    </xdr:from>
    <xdr:to>
      <xdr:col>4</xdr:col>
      <xdr:colOff>619125</xdr:colOff>
      <xdr:row>384</xdr:row>
      <xdr:rowOff>473721</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95575" y="24393525"/>
          <a:ext cx="628650" cy="435621"/>
        </a:xfrm>
        <a:prstGeom prst="rect">
          <a:avLst/>
        </a:prstGeom>
      </xdr:spPr>
    </xdr:pic>
    <xdr:clientData/>
  </xdr:twoCellAnchor>
  <xdr:twoCellAnchor editAs="oneCell">
    <xdr:from>
      <xdr:col>4</xdr:col>
      <xdr:colOff>19050</xdr:colOff>
      <xdr:row>262</xdr:row>
      <xdr:rowOff>28575</xdr:rowOff>
    </xdr:from>
    <xdr:to>
      <xdr:col>4</xdr:col>
      <xdr:colOff>619376</xdr:colOff>
      <xdr:row>262</xdr:row>
      <xdr:rowOff>476250</xdr:rowOff>
    </xdr:to>
    <xdr:pic>
      <xdr:nvPicPr>
        <xdr:cNvPr id="48" name="図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686050" y="24898350"/>
          <a:ext cx="646046" cy="447675"/>
        </a:xfrm>
        <a:prstGeom prst="rect">
          <a:avLst/>
        </a:prstGeom>
      </xdr:spPr>
    </xdr:pic>
    <xdr:clientData/>
  </xdr:twoCellAnchor>
  <xdr:twoCellAnchor editAs="oneCell">
    <xdr:from>
      <xdr:col>4</xdr:col>
      <xdr:colOff>28574</xdr:colOff>
      <xdr:row>90</xdr:row>
      <xdr:rowOff>38099</xdr:rowOff>
    </xdr:from>
    <xdr:to>
      <xdr:col>4</xdr:col>
      <xdr:colOff>617220</xdr:colOff>
      <xdr:row>90</xdr:row>
      <xdr:rowOff>467120</xdr:rowOff>
    </xdr:to>
    <xdr:pic>
      <xdr:nvPicPr>
        <xdr:cNvPr id="49" name="図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695574" y="25422224"/>
          <a:ext cx="619126" cy="429021"/>
        </a:xfrm>
        <a:prstGeom prst="rect">
          <a:avLst/>
        </a:prstGeom>
      </xdr:spPr>
    </xdr:pic>
    <xdr:clientData/>
  </xdr:twoCellAnchor>
  <xdr:twoCellAnchor editAs="oneCell">
    <xdr:from>
      <xdr:col>4</xdr:col>
      <xdr:colOff>57150</xdr:colOff>
      <xdr:row>333</xdr:row>
      <xdr:rowOff>57150</xdr:rowOff>
    </xdr:from>
    <xdr:to>
      <xdr:col>4</xdr:col>
      <xdr:colOff>617220</xdr:colOff>
      <xdr:row>333</xdr:row>
      <xdr:rowOff>466369</xdr:rowOff>
    </xdr:to>
    <xdr:pic>
      <xdr:nvPicPr>
        <xdr:cNvPr id="51" name="図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724150" y="26469975"/>
          <a:ext cx="590550" cy="409219"/>
        </a:xfrm>
        <a:prstGeom prst="rect">
          <a:avLst/>
        </a:prstGeom>
      </xdr:spPr>
    </xdr:pic>
    <xdr:clientData/>
  </xdr:twoCellAnchor>
  <xdr:twoCellAnchor editAs="oneCell">
    <xdr:from>
      <xdr:col>4</xdr:col>
      <xdr:colOff>38100</xdr:colOff>
      <xdr:row>89</xdr:row>
      <xdr:rowOff>47625</xdr:rowOff>
    </xdr:from>
    <xdr:to>
      <xdr:col>4</xdr:col>
      <xdr:colOff>615315</xdr:colOff>
      <xdr:row>89</xdr:row>
      <xdr:rowOff>463445</xdr:rowOff>
    </xdr:to>
    <xdr:pic>
      <xdr:nvPicPr>
        <xdr:cNvPr id="52" name="図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705100" y="26974800"/>
          <a:ext cx="600075" cy="415820"/>
        </a:xfrm>
        <a:prstGeom prst="rect">
          <a:avLst/>
        </a:prstGeom>
      </xdr:spPr>
    </xdr:pic>
    <xdr:clientData/>
  </xdr:twoCellAnchor>
  <xdr:twoCellAnchor editAs="oneCell">
    <xdr:from>
      <xdr:col>4</xdr:col>
      <xdr:colOff>19050</xdr:colOff>
      <xdr:row>16</xdr:row>
      <xdr:rowOff>38100</xdr:rowOff>
    </xdr:from>
    <xdr:to>
      <xdr:col>4</xdr:col>
      <xdr:colOff>619125</xdr:colOff>
      <xdr:row>16</xdr:row>
      <xdr:rowOff>480321</xdr:rowOff>
    </xdr:to>
    <xdr:pic>
      <xdr:nvPicPr>
        <xdr:cNvPr id="54" name="図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686050" y="27993975"/>
          <a:ext cx="638175" cy="442221"/>
        </a:xfrm>
        <a:prstGeom prst="rect">
          <a:avLst/>
        </a:prstGeom>
      </xdr:spPr>
    </xdr:pic>
    <xdr:clientData/>
  </xdr:twoCellAnchor>
  <xdr:twoCellAnchor editAs="oneCell">
    <xdr:from>
      <xdr:col>4</xdr:col>
      <xdr:colOff>19049</xdr:colOff>
      <xdr:row>87</xdr:row>
      <xdr:rowOff>38100</xdr:rowOff>
    </xdr:from>
    <xdr:to>
      <xdr:col>4</xdr:col>
      <xdr:colOff>620870</xdr:colOff>
      <xdr:row>87</xdr:row>
      <xdr:rowOff>476250</xdr:rowOff>
    </xdr:to>
    <xdr:pic>
      <xdr:nvPicPr>
        <xdr:cNvPr id="55" name="図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86049" y="28508325"/>
          <a:ext cx="632301" cy="438150"/>
        </a:xfrm>
        <a:prstGeom prst="rect">
          <a:avLst/>
        </a:prstGeom>
      </xdr:spPr>
    </xdr:pic>
    <xdr:clientData/>
  </xdr:twoCellAnchor>
  <xdr:twoCellAnchor editAs="oneCell">
    <xdr:from>
      <xdr:col>4</xdr:col>
      <xdr:colOff>19050</xdr:colOff>
      <xdr:row>88</xdr:row>
      <xdr:rowOff>28576</xdr:rowOff>
    </xdr:from>
    <xdr:to>
      <xdr:col>4</xdr:col>
      <xdr:colOff>620871</xdr:colOff>
      <xdr:row>88</xdr:row>
      <xdr:rowOff>466726</xdr:rowOff>
    </xdr:to>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86050" y="29013151"/>
          <a:ext cx="632301" cy="438150"/>
        </a:xfrm>
        <a:prstGeom prst="rect">
          <a:avLst/>
        </a:prstGeom>
      </xdr:spPr>
    </xdr:pic>
    <xdr:clientData/>
  </xdr:twoCellAnchor>
  <xdr:twoCellAnchor editAs="oneCell">
    <xdr:from>
      <xdr:col>4</xdr:col>
      <xdr:colOff>19050</xdr:colOff>
      <xdr:row>117</xdr:row>
      <xdr:rowOff>28575</xdr:rowOff>
    </xdr:from>
    <xdr:to>
      <xdr:col>4</xdr:col>
      <xdr:colOff>617220</xdr:colOff>
      <xdr:row>117</xdr:row>
      <xdr:rowOff>464196</xdr:rowOff>
    </xdr:to>
    <xdr:pic>
      <xdr:nvPicPr>
        <xdr:cNvPr id="57" name="図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86050" y="29527500"/>
          <a:ext cx="628650" cy="435621"/>
        </a:xfrm>
        <a:prstGeom prst="rect">
          <a:avLst/>
        </a:prstGeom>
      </xdr:spPr>
    </xdr:pic>
    <xdr:clientData/>
  </xdr:twoCellAnchor>
  <xdr:twoCellAnchor editAs="oneCell">
    <xdr:from>
      <xdr:col>4</xdr:col>
      <xdr:colOff>19050</xdr:colOff>
      <xdr:row>332</xdr:row>
      <xdr:rowOff>38100</xdr:rowOff>
    </xdr:from>
    <xdr:to>
      <xdr:col>4</xdr:col>
      <xdr:colOff>617220</xdr:colOff>
      <xdr:row>332</xdr:row>
      <xdr:rowOff>473721</xdr:rowOff>
    </xdr:to>
    <xdr:pic>
      <xdr:nvPicPr>
        <xdr:cNvPr id="58" name="図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686050" y="30051375"/>
          <a:ext cx="628650" cy="435621"/>
        </a:xfrm>
        <a:prstGeom prst="rect">
          <a:avLst/>
        </a:prstGeom>
      </xdr:spPr>
    </xdr:pic>
    <xdr:clientData/>
  </xdr:twoCellAnchor>
  <xdr:twoCellAnchor editAs="oneCell">
    <xdr:from>
      <xdr:col>4</xdr:col>
      <xdr:colOff>28575</xdr:colOff>
      <xdr:row>116</xdr:row>
      <xdr:rowOff>38100</xdr:rowOff>
    </xdr:from>
    <xdr:to>
      <xdr:col>4</xdr:col>
      <xdr:colOff>615155</xdr:colOff>
      <xdr:row>116</xdr:row>
      <xdr:rowOff>476250</xdr:rowOff>
    </xdr:to>
    <xdr:pic>
      <xdr:nvPicPr>
        <xdr:cNvPr id="59" name="図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95575" y="30565725"/>
          <a:ext cx="632300" cy="438150"/>
        </a:xfrm>
        <a:prstGeom prst="rect">
          <a:avLst/>
        </a:prstGeom>
      </xdr:spPr>
    </xdr:pic>
    <xdr:clientData/>
  </xdr:twoCellAnchor>
  <xdr:twoCellAnchor editAs="oneCell">
    <xdr:from>
      <xdr:col>4</xdr:col>
      <xdr:colOff>28575</xdr:colOff>
      <xdr:row>330</xdr:row>
      <xdr:rowOff>38100</xdr:rowOff>
    </xdr:from>
    <xdr:to>
      <xdr:col>4</xdr:col>
      <xdr:colOff>616650</xdr:colOff>
      <xdr:row>330</xdr:row>
      <xdr:rowOff>466725</xdr:rowOff>
    </xdr:to>
    <xdr:pic>
      <xdr:nvPicPr>
        <xdr:cNvPr id="60" name="図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695575" y="31080075"/>
          <a:ext cx="618555" cy="428625"/>
        </a:xfrm>
        <a:prstGeom prst="rect">
          <a:avLst/>
        </a:prstGeom>
      </xdr:spPr>
    </xdr:pic>
    <xdr:clientData/>
  </xdr:twoCellAnchor>
  <xdr:oneCellAnchor>
    <xdr:from>
      <xdr:col>4</xdr:col>
      <xdr:colOff>28575</xdr:colOff>
      <xdr:row>15</xdr:row>
      <xdr:rowOff>47625</xdr:rowOff>
    </xdr:from>
    <xdr:ext cx="619125" cy="429020"/>
    <xdr:pic>
      <xdr:nvPicPr>
        <xdr:cNvPr id="61" name="図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435163" y="1269066"/>
          <a:ext cx="619125" cy="429020"/>
        </a:xfrm>
        <a:prstGeom prst="rect">
          <a:avLst/>
        </a:prstGeom>
      </xdr:spPr>
    </xdr:pic>
    <xdr:clientData/>
  </xdr:oneCellAnchor>
  <xdr:twoCellAnchor editAs="oneCell">
    <xdr:from>
      <xdr:col>4</xdr:col>
      <xdr:colOff>44824</xdr:colOff>
      <xdr:row>329</xdr:row>
      <xdr:rowOff>33618</xdr:rowOff>
    </xdr:from>
    <xdr:to>
      <xdr:col>4</xdr:col>
      <xdr:colOff>620305</xdr:colOff>
      <xdr:row>329</xdr:row>
      <xdr:rowOff>448236</xdr:rowOff>
    </xdr:to>
    <xdr:pic>
      <xdr:nvPicPr>
        <xdr:cNvPr id="62" name="図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3451412" y="24966706"/>
          <a:ext cx="598341" cy="414618"/>
        </a:xfrm>
        <a:prstGeom prst="rect">
          <a:avLst/>
        </a:prstGeom>
      </xdr:spPr>
    </xdr:pic>
    <xdr:clientData/>
  </xdr:twoCellAnchor>
  <xdr:twoCellAnchor editAs="oneCell">
    <xdr:from>
      <xdr:col>4</xdr:col>
      <xdr:colOff>44824</xdr:colOff>
      <xdr:row>86</xdr:row>
      <xdr:rowOff>44824</xdr:rowOff>
    </xdr:from>
    <xdr:to>
      <xdr:col>4</xdr:col>
      <xdr:colOff>615876</xdr:colOff>
      <xdr:row>86</xdr:row>
      <xdr:rowOff>456373</xdr:rowOff>
    </xdr:to>
    <xdr:pic>
      <xdr:nvPicPr>
        <xdr:cNvPr id="63" name="図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51412" y="8998324"/>
          <a:ext cx="593912" cy="411549"/>
        </a:xfrm>
        <a:prstGeom prst="rect">
          <a:avLst/>
        </a:prstGeom>
      </xdr:spPr>
    </xdr:pic>
    <xdr:clientData/>
  </xdr:twoCellAnchor>
  <xdr:twoCellAnchor editAs="oneCell">
    <xdr:from>
      <xdr:col>4</xdr:col>
      <xdr:colOff>22412</xdr:colOff>
      <xdr:row>34</xdr:row>
      <xdr:rowOff>33618</xdr:rowOff>
    </xdr:from>
    <xdr:to>
      <xdr:col>4</xdr:col>
      <xdr:colOff>615876</xdr:colOff>
      <xdr:row>34</xdr:row>
      <xdr:rowOff>460697</xdr:rowOff>
    </xdr:to>
    <xdr:pic>
      <xdr:nvPicPr>
        <xdr:cNvPr id="64" name="図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429000" y="33214236"/>
          <a:ext cx="616324" cy="427079"/>
        </a:xfrm>
        <a:prstGeom prst="rect">
          <a:avLst/>
        </a:prstGeom>
      </xdr:spPr>
    </xdr:pic>
    <xdr:clientData/>
  </xdr:twoCellAnchor>
  <xdr:twoCellAnchor editAs="oneCell">
    <xdr:from>
      <xdr:col>4</xdr:col>
      <xdr:colOff>22412</xdr:colOff>
      <xdr:row>35</xdr:row>
      <xdr:rowOff>22412</xdr:rowOff>
    </xdr:from>
    <xdr:to>
      <xdr:col>4</xdr:col>
      <xdr:colOff>615928</xdr:colOff>
      <xdr:row>35</xdr:row>
      <xdr:rowOff>470648</xdr:rowOff>
    </xdr:to>
    <xdr:pic>
      <xdr:nvPicPr>
        <xdr:cNvPr id="65" name="図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429000" y="33718500"/>
          <a:ext cx="646856" cy="448236"/>
        </a:xfrm>
        <a:prstGeom prst="rect">
          <a:avLst/>
        </a:prstGeom>
      </xdr:spPr>
    </xdr:pic>
    <xdr:clientData/>
  </xdr:twoCellAnchor>
  <xdr:twoCellAnchor editAs="oneCell">
    <xdr:from>
      <xdr:col>4</xdr:col>
      <xdr:colOff>22413</xdr:colOff>
      <xdr:row>36</xdr:row>
      <xdr:rowOff>33618</xdr:rowOff>
    </xdr:from>
    <xdr:to>
      <xdr:col>4</xdr:col>
      <xdr:colOff>615877</xdr:colOff>
      <xdr:row>36</xdr:row>
      <xdr:rowOff>460697</xdr:rowOff>
    </xdr:to>
    <xdr:pic>
      <xdr:nvPicPr>
        <xdr:cNvPr id="66" name="図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429001" y="34245177"/>
          <a:ext cx="616324" cy="427079"/>
        </a:xfrm>
        <a:prstGeom prst="rect">
          <a:avLst/>
        </a:prstGeom>
      </xdr:spPr>
    </xdr:pic>
    <xdr:clientData/>
  </xdr:twoCellAnchor>
  <xdr:twoCellAnchor editAs="oneCell">
    <xdr:from>
      <xdr:col>4</xdr:col>
      <xdr:colOff>22413</xdr:colOff>
      <xdr:row>37</xdr:row>
      <xdr:rowOff>33618</xdr:rowOff>
    </xdr:from>
    <xdr:to>
      <xdr:col>4</xdr:col>
      <xdr:colOff>619463</xdr:colOff>
      <xdr:row>37</xdr:row>
      <xdr:rowOff>468462</xdr:rowOff>
    </xdr:to>
    <xdr:pic>
      <xdr:nvPicPr>
        <xdr:cNvPr id="67" name="図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429001" y="34760647"/>
          <a:ext cx="627530" cy="434844"/>
        </a:xfrm>
        <a:prstGeom prst="rect">
          <a:avLst/>
        </a:prstGeom>
      </xdr:spPr>
    </xdr:pic>
    <xdr:clientData/>
  </xdr:twoCellAnchor>
  <xdr:twoCellAnchor editAs="oneCell">
    <xdr:from>
      <xdr:col>4</xdr:col>
      <xdr:colOff>22412</xdr:colOff>
      <xdr:row>38</xdr:row>
      <xdr:rowOff>33618</xdr:rowOff>
    </xdr:from>
    <xdr:to>
      <xdr:col>4</xdr:col>
      <xdr:colOff>614065</xdr:colOff>
      <xdr:row>38</xdr:row>
      <xdr:rowOff>459442</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429000" y="35276118"/>
          <a:ext cx="614513" cy="425824"/>
        </a:xfrm>
        <a:prstGeom prst="rect">
          <a:avLst/>
        </a:prstGeom>
      </xdr:spPr>
    </xdr:pic>
    <xdr:clientData/>
  </xdr:twoCellAnchor>
  <xdr:twoCellAnchor editAs="oneCell">
    <xdr:from>
      <xdr:col>4</xdr:col>
      <xdr:colOff>44824</xdr:colOff>
      <xdr:row>39</xdr:row>
      <xdr:rowOff>33618</xdr:rowOff>
    </xdr:from>
    <xdr:to>
      <xdr:col>4</xdr:col>
      <xdr:colOff>615876</xdr:colOff>
      <xdr:row>39</xdr:row>
      <xdr:rowOff>445167</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451412" y="35791589"/>
          <a:ext cx="593912" cy="411549"/>
        </a:xfrm>
        <a:prstGeom prst="rect">
          <a:avLst/>
        </a:prstGeom>
      </xdr:spPr>
    </xdr:pic>
    <xdr:clientData/>
  </xdr:twoCellAnchor>
  <xdr:twoCellAnchor editAs="oneCell">
    <xdr:from>
      <xdr:col>4</xdr:col>
      <xdr:colOff>11206</xdr:colOff>
      <xdr:row>40</xdr:row>
      <xdr:rowOff>33618</xdr:rowOff>
    </xdr:from>
    <xdr:to>
      <xdr:col>4</xdr:col>
      <xdr:colOff>619462</xdr:colOff>
      <xdr:row>40</xdr:row>
      <xdr:rowOff>476228</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417794" y="36307059"/>
          <a:ext cx="638736" cy="442610"/>
        </a:xfrm>
        <a:prstGeom prst="rect">
          <a:avLst/>
        </a:prstGeom>
      </xdr:spPr>
    </xdr:pic>
    <xdr:clientData/>
  </xdr:twoCellAnchor>
  <xdr:twoCellAnchor editAs="oneCell">
    <xdr:from>
      <xdr:col>4</xdr:col>
      <xdr:colOff>22411</xdr:colOff>
      <xdr:row>41</xdr:row>
      <xdr:rowOff>33618</xdr:rowOff>
    </xdr:from>
    <xdr:to>
      <xdr:col>4</xdr:col>
      <xdr:colOff>619460</xdr:colOff>
      <xdr:row>41</xdr:row>
      <xdr:rowOff>468462</xdr:rowOff>
    </xdr:to>
    <xdr:pic>
      <xdr:nvPicPr>
        <xdr:cNvPr id="71" name="図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428999" y="36822530"/>
          <a:ext cx="627529" cy="434844"/>
        </a:xfrm>
        <a:prstGeom prst="rect">
          <a:avLst/>
        </a:prstGeom>
      </xdr:spPr>
    </xdr:pic>
    <xdr:clientData/>
  </xdr:twoCellAnchor>
  <xdr:twoCellAnchor editAs="oneCell">
    <xdr:from>
      <xdr:col>4</xdr:col>
      <xdr:colOff>22412</xdr:colOff>
      <xdr:row>42</xdr:row>
      <xdr:rowOff>44824</xdr:rowOff>
    </xdr:from>
    <xdr:to>
      <xdr:col>4</xdr:col>
      <xdr:colOff>615427</xdr:colOff>
      <xdr:row>42</xdr:row>
      <xdr:rowOff>487433</xdr:rowOff>
    </xdr:to>
    <xdr:pic>
      <xdr:nvPicPr>
        <xdr:cNvPr id="72" name="図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429000" y="37349206"/>
          <a:ext cx="638735" cy="442609"/>
        </a:xfrm>
        <a:prstGeom prst="rect">
          <a:avLst/>
        </a:prstGeom>
      </xdr:spPr>
    </xdr:pic>
    <xdr:clientData/>
  </xdr:twoCellAnchor>
  <xdr:twoCellAnchor editAs="oneCell">
    <xdr:from>
      <xdr:col>4</xdr:col>
      <xdr:colOff>11206</xdr:colOff>
      <xdr:row>43</xdr:row>
      <xdr:rowOff>33618</xdr:rowOff>
    </xdr:from>
    <xdr:to>
      <xdr:col>4</xdr:col>
      <xdr:colOff>615427</xdr:colOff>
      <xdr:row>43</xdr:row>
      <xdr:rowOff>483992</xdr:rowOff>
    </xdr:to>
    <xdr:pic>
      <xdr:nvPicPr>
        <xdr:cNvPr id="73" name="図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417794" y="37853471"/>
          <a:ext cx="649941" cy="450374"/>
        </a:xfrm>
        <a:prstGeom prst="rect">
          <a:avLst/>
        </a:prstGeom>
      </xdr:spPr>
    </xdr:pic>
    <xdr:clientData/>
  </xdr:twoCellAnchor>
  <xdr:twoCellAnchor editAs="oneCell">
    <xdr:from>
      <xdr:col>4</xdr:col>
      <xdr:colOff>22412</xdr:colOff>
      <xdr:row>126</xdr:row>
      <xdr:rowOff>33618</xdr:rowOff>
    </xdr:from>
    <xdr:to>
      <xdr:col>4</xdr:col>
      <xdr:colOff>614063</xdr:colOff>
      <xdr:row>126</xdr:row>
      <xdr:rowOff>459441</xdr:rowOff>
    </xdr:to>
    <xdr:pic>
      <xdr:nvPicPr>
        <xdr:cNvPr id="74" name="図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429000" y="38368942"/>
          <a:ext cx="614511" cy="425823"/>
        </a:xfrm>
        <a:prstGeom prst="rect">
          <a:avLst/>
        </a:prstGeom>
      </xdr:spPr>
    </xdr:pic>
    <xdr:clientData/>
  </xdr:twoCellAnchor>
  <xdr:twoCellAnchor editAs="oneCell">
    <xdr:from>
      <xdr:col>4</xdr:col>
      <xdr:colOff>11206</xdr:colOff>
      <xdr:row>127</xdr:row>
      <xdr:rowOff>33618</xdr:rowOff>
    </xdr:from>
    <xdr:to>
      <xdr:col>4</xdr:col>
      <xdr:colOff>619462</xdr:colOff>
      <xdr:row>127</xdr:row>
      <xdr:rowOff>476228</xdr:rowOff>
    </xdr:to>
    <xdr:pic>
      <xdr:nvPicPr>
        <xdr:cNvPr id="75" name="図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417794" y="38884412"/>
          <a:ext cx="638736" cy="442610"/>
        </a:xfrm>
        <a:prstGeom prst="rect">
          <a:avLst/>
        </a:prstGeom>
      </xdr:spPr>
    </xdr:pic>
    <xdr:clientData/>
  </xdr:twoCellAnchor>
  <xdr:twoCellAnchor editAs="oneCell">
    <xdr:from>
      <xdr:col>4</xdr:col>
      <xdr:colOff>22412</xdr:colOff>
      <xdr:row>128</xdr:row>
      <xdr:rowOff>33618</xdr:rowOff>
    </xdr:from>
    <xdr:to>
      <xdr:col>4</xdr:col>
      <xdr:colOff>614995</xdr:colOff>
      <xdr:row>128</xdr:row>
      <xdr:rowOff>470647</xdr:rowOff>
    </xdr:to>
    <xdr:pic>
      <xdr:nvPicPr>
        <xdr:cNvPr id="76" name="図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429000" y="39399883"/>
          <a:ext cx="630683" cy="437029"/>
        </a:xfrm>
        <a:prstGeom prst="rect">
          <a:avLst/>
        </a:prstGeom>
      </xdr:spPr>
    </xdr:pic>
    <xdr:clientData/>
  </xdr:twoCellAnchor>
  <xdr:twoCellAnchor editAs="oneCell">
    <xdr:from>
      <xdr:col>4</xdr:col>
      <xdr:colOff>44824</xdr:colOff>
      <xdr:row>129</xdr:row>
      <xdr:rowOff>56030</xdr:rowOff>
    </xdr:from>
    <xdr:to>
      <xdr:col>4</xdr:col>
      <xdr:colOff>620305</xdr:colOff>
      <xdr:row>129</xdr:row>
      <xdr:rowOff>470648</xdr:rowOff>
    </xdr:to>
    <xdr:pic>
      <xdr:nvPicPr>
        <xdr:cNvPr id="77" name="図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451412" y="39937765"/>
          <a:ext cx="598341" cy="414618"/>
        </a:xfrm>
        <a:prstGeom prst="rect">
          <a:avLst/>
        </a:prstGeom>
      </xdr:spPr>
    </xdr:pic>
    <xdr:clientData/>
  </xdr:twoCellAnchor>
  <xdr:twoCellAnchor editAs="oneCell">
    <xdr:from>
      <xdr:col>4</xdr:col>
      <xdr:colOff>22412</xdr:colOff>
      <xdr:row>130</xdr:row>
      <xdr:rowOff>33618</xdr:rowOff>
    </xdr:from>
    <xdr:to>
      <xdr:col>4</xdr:col>
      <xdr:colOff>619462</xdr:colOff>
      <xdr:row>130</xdr:row>
      <xdr:rowOff>468462</xdr:rowOff>
    </xdr:to>
    <xdr:pic>
      <xdr:nvPicPr>
        <xdr:cNvPr id="78" name="図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429000" y="40430824"/>
          <a:ext cx="627530" cy="434844"/>
        </a:xfrm>
        <a:prstGeom prst="rect">
          <a:avLst/>
        </a:prstGeom>
      </xdr:spPr>
    </xdr:pic>
    <xdr:clientData/>
  </xdr:twoCellAnchor>
  <xdr:twoCellAnchor editAs="oneCell">
    <xdr:from>
      <xdr:col>4</xdr:col>
      <xdr:colOff>22412</xdr:colOff>
      <xdr:row>131</xdr:row>
      <xdr:rowOff>44824</xdr:rowOff>
    </xdr:from>
    <xdr:to>
      <xdr:col>4</xdr:col>
      <xdr:colOff>619462</xdr:colOff>
      <xdr:row>131</xdr:row>
      <xdr:rowOff>479668</xdr:rowOff>
    </xdr:to>
    <xdr:pic>
      <xdr:nvPicPr>
        <xdr:cNvPr id="79" name="図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429000" y="40957500"/>
          <a:ext cx="627530" cy="434844"/>
        </a:xfrm>
        <a:prstGeom prst="rect">
          <a:avLst/>
        </a:prstGeom>
      </xdr:spPr>
    </xdr:pic>
    <xdr:clientData/>
  </xdr:twoCellAnchor>
  <xdr:twoCellAnchor editAs="oneCell">
    <xdr:from>
      <xdr:col>4</xdr:col>
      <xdr:colOff>22412</xdr:colOff>
      <xdr:row>132</xdr:row>
      <xdr:rowOff>33618</xdr:rowOff>
    </xdr:from>
    <xdr:to>
      <xdr:col>4</xdr:col>
      <xdr:colOff>619462</xdr:colOff>
      <xdr:row>132</xdr:row>
      <xdr:rowOff>468462</xdr:rowOff>
    </xdr:to>
    <xdr:pic>
      <xdr:nvPicPr>
        <xdr:cNvPr id="80" name="図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429000" y="41461765"/>
          <a:ext cx="627530" cy="434844"/>
        </a:xfrm>
        <a:prstGeom prst="rect">
          <a:avLst/>
        </a:prstGeom>
      </xdr:spPr>
    </xdr:pic>
    <xdr:clientData/>
  </xdr:twoCellAnchor>
  <xdr:twoCellAnchor editAs="oneCell">
    <xdr:from>
      <xdr:col>4</xdr:col>
      <xdr:colOff>11206</xdr:colOff>
      <xdr:row>133</xdr:row>
      <xdr:rowOff>22412</xdr:rowOff>
    </xdr:from>
    <xdr:to>
      <xdr:col>4</xdr:col>
      <xdr:colOff>619960</xdr:colOff>
      <xdr:row>133</xdr:row>
      <xdr:rowOff>470647</xdr:rowOff>
    </xdr:to>
    <xdr:pic>
      <xdr:nvPicPr>
        <xdr:cNvPr id="81" name="図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417794" y="41966030"/>
          <a:ext cx="646854" cy="448235"/>
        </a:xfrm>
        <a:prstGeom prst="rect">
          <a:avLst/>
        </a:prstGeom>
      </xdr:spPr>
    </xdr:pic>
    <xdr:clientData/>
  </xdr:twoCellAnchor>
  <xdr:twoCellAnchor editAs="oneCell">
    <xdr:from>
      <xdr:col>4</xdr:col>
      <xdr:colOff>11206</xdr:colOff>
      <xdr:row>134</xdr:row>
      <xdr:rowOff>33618</xdr:rowOff>
    </xdr:from>
    <xdr:to>
      <xdr:col>4</xdr:col>
      <xdr:colOff>615427</xdr:colOff>
      <xdr:row>134</xdr:row>
      <xdr:rowOff>483992</xdr:rowOff>
    </xdr:to>
    <xdr:pic>
      <xdr:nvPicPr>
        <xdr:cNvPr id="82" name="図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417794" y="42492706"/>
          <a:ext cx="649941" cy="450374"/>
        </a:xfrm>
        <a:prstGeom prst="rect">
          <a:avLst/>
        </a:prstGeom>
      </xdr:spPr>
    </xdr:pic>
    <xdr:clientData/>
  </xdr:twoCellAnchor>
  <xdr:twoCellAnchor editAs="oneCell">
    <xdr:from>
      <xdr:col>4</xdr:col>
      <xdr:colOff>11206</xdr:colOff>
      <xdr:row>135</xdr:row>
      <xdr:rowOff>33618</xdr:rowOff>
    </xdr:from>
    <xdr:to>
      <xdr:col>4</xdr:col>
      <xdr:colOff>615427</xdr:colOff>
      <xdr:row>135</xdr:row>
      <xdr:rowOff>483992</xdr:rowOff>
    </xdr:to>
    <xdr:pic>
      <xdr:nvPicPr>
        <xdr:cNvPr id="83" name="図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417794" y="43008177"/>
          <a:ext cx="649941" cy="450374"/>
        </a:xfrm>
        <a:prstGeom prst="rect">
          <a:avLst/>
        </a:prstGeom>
      </xdr:spPr>
    </xdr:pic>
    <xdr:clientData/>
  </xdr:twoCellAnchor>
  <xdr:twoCellAnchor editAs="oneCell">
    <xdr:from>
      <xdr:col>4</xdr:col>
      <xdr:colOff>11206</xdr:colOff>
      <xdr:row>136</xdr:row>
      <xdr:rowOff>22412</xdr:rowOff>
    </xdr:from>
    <xdr:to>
      <xdr:col>4</xdr:col>
      <xdr:colOff>619462</xdr:colOff>
      <xdr:row>136</xdr:row>
      <xdr:rowOff>465022</xdr:rowOff>
    </xdr:to>
    <xdr:pic>
      <xdr:nvPicPr>
        <xdr:cNvPr id="84" name="図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417794" y="43512441"/>
          <a:ext cx="638736" cy="442610"/>
        </a:xfrm>
        <a:prstGeom prst="rect">
          <a:avLst/>
        </a:prstGeom>
      </xdr:spPr>
    </xdr:pic>
    <xdr:clientData/>
  </xdr:twoCellAnchor>
  <xdr:twoCellAnchor editAs="oneCell">
    <xdr:from>
      <xdr:col>4</xdr:col>
      <xdr:colOff>22412</xdr:colOff>
      <xdr:row>137</xdr:row>
      <xdr:rowOff>33618</xdr:rowOff>
    </xdr:from>
    <xdr:to>
      <xdr:col>4</xdr:col>
      <xdr:colOff>615428</xdr:colOff>
      <xdr:row>137</xdr:row>
      <xdr:rowOff>476228</xdr:rowOff>
    </xdr:to>
    <xdr:pic>
      <xdr:nvPicPr>
        <xdr:cNvPr id="85" name="図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429000" y="44039118"/>
          <a:ext cx="638736" cy="442610"/>
        </a:xfrm>
        <a:prstGeom prst="rect">
          <a:avLst/>
        </a:prstGeom>
      </xdr:spPr>
    </xdr:pic>
    <xdr:clientData/>
  </xdr:twoCellAnchor>
  <xdr:twoCellAnchor editAs="oneCell">
    <xdr:from>
      <xdr:col>4</xdr:col>
      <xdr:colOff>11206</xdr:colOff>
      <xdr:row>138</xdr:row>
      <xdr:rowOff>44824</xdr:rowOff>
    </xdr:from>
    <xdr:to>
      <xdr:col>4</xdr:col>
      <xdr:colOff>619961</xdr:colOff>
      <xdr:row>138</xdr:row>
      <xdr:rowOff>493059</xdr:rowOff>
    </xdr:to>
    <xdr:pic>
      <xdr:nvPicPr>
        <xdr:cNvPr id="87" name="図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417794" y="44565795"/>
          <a:ext cx="646855" cy="448235"/>
        </a:xfrm>
        <a:prstGeom prst="rect">
          <a:avLst/>
        </a:prstGeom>
      </xdr:spPr>
    </xdr:pic>
    <xdr:clientData/>
  </xdr:twoCellAnchor>
  <xdr:twoCellAnchor editAs="oneCell">
    <xdr:from>
      <xdr:col>4</xdr:col>
      <xdr:colOff>11206</xdr:colOff>
      <xdr:row>139</xdr:row>
      <xdr:rowOff>33618</xdr:rowOff>
    </xdr:from>
    <xdr:to>
      <xdr:col>4</xdr:col>
      <xdr:colOff>619960</xdr:colOff>
      <xdr:row>139</xdr:row>
      <xdr:rowOff>481853</xdr:rowOff>
    </xdr:to>
    <xdr:pic>
      <xdr:nvPicPr>
        <xdr:cNvPr id="53" name="図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17794" y="45070059"/>
          <a:ext cx="646854" cy="448235"/>
        </a:xfrm>
        <a:prstGeom prst="rect">
          <a:avLst/>
        </a:prstGeom>
      </xdr:spPr>
    </xdr:pic>
    <xdr:clientData/>
  </xdr:twoCellAnchor>
  <xdr:twoCellAnchor editAs="oneCell">
    <xdr:from>
      <xdr:col>4</xdr:col>
      <xdr:colOff>11207</xdr:colOff>
      <xdr:row>140</xdr:row>
      <xdr:rowOff>44825</xdr:rowOff>
    </xdr:from>
    <xdr:to>
      <xdr:col>4</xdr:col>
      <xdr:colOff>619463</xdr:colOff>
      <xdr:row>140</xdr:row>
      <xdr:rowOff>487435</xdr:rowOff>
    </xdr:to>
    <xdr:pic>
      <xdr:nvPicPr>
        <xdr:cNvPr id="86" name="図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417795" y="45596737"/>
          <a:ext cx="638736" cy="442610"/>
        </a:xfrm>
        <a:prstGeom prst="rect">
          <a:avLst/>
        </a:prstGeom>
      </xdr:spPr>
    </xdr:pic>
    <xdr:clientData/>
  </xdr:twoCellAnchor>
  <xdr:twoCellAnchor editAs="oneCell">
    <xdr:from>
      <xdr:col>4</xdr:col>
      <xdr:colOff>22412</xdr:colOff>
      <xdr:row>141</xdr:row>
      <xdr:rowOff>44824</xdr:rowOff>
    </xdr:from>
    <xdr:to>
      <xdr:col>4</xdr:col>
      <xdr:colOff>615428</xdr:colOff>
      <xdr:row>141</xdr:row>
      <xdr:rowOff>487434</xdr:rowOff>
    </xdr:to>
    <xdr:pic>
      <xdr:nvPicPr>
        <xdr:cNvPr id="88" name="図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429000" y="46112206"/>
          <a:ext cx="638736" cy="442610"/>
        </a:xfrm>
        <a:prstGeom prst="rect">
          <a:avLst/>
        </a:prstGeom>
      </xdr:spPr>
    </xdr:pic>
    <xdr:clientData/>
  </xdr:twoCellAnchor>
  <xdr:twoCellAnchor editAs="oneCell">
    <xdr:from>
      <xdr:col>4</xdr:col>
      <xdr:colOff>11207</xdr:colOff>
      <xdr:row>142</xdr:row>
      <xdr:rowOff>33618</xdr:rowOff>
    </xdr:from>
    <xdr:to>
      <xdr:col>4</xdr:col>
      <xdr:colOff>619961</xdr:colOff>
      <xdr:row>142</xdr:row>
      <xdr:rowOff>481853</xdr:rowOff>
    </xdr:to>
    <xdr:pic>
      <xdr:nvPicPr>
        <xdr:cNvPr id="89" name="図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417795" y="46616471"/>
          <a:ext cx="646854" cy="448235"/>
        </a:xfrm>
        <a:prstGeom prst="rect">
          <a:avLst/>
        </a:prstGeom>
      </xdr:spPr>
    </xdr:pic>
    <xdr:clientData/>
  </xdr:twoCellAnchor>
  <xdr:twoCellAnchor editAs="oneCell">
    <xdr:from>
      <xdr:col>4</xdr:col>
      <xdr:colOff>22412</xdr:colOff>
      <xdr:row>143</xdr:row>
      <xdr:rowOff>33618</xdr:rowOff>
    </xdr:from>
    <xdr:to>
      <xdr:col>4</xdr:col>
      <xdr:colOff>614995</xdr:colOff>
      <xdr:row>143</xdr:row>
      <xdr:rowOff>470647</xdr:rowOff>
    </xdr:to>
    <xdr:pic>
      <xdr:nvPicPr>
        <xdr:cNvPr id="90" name="図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429000" y="47131942"/>
          <a:ext cx="630683" cy="437029"/>
        </a:xfrm>
        <a:prstGeom prst="rect">
          <a:avLst/>
        </a:prstGeom>
      </xdr:spPr>
    </xdr:pic>
    <xdr:clientData/>
  </xdr:twoCellAnchor>
  <xdr:twoCellAnchor editAs="oneCell">
    <xdr:from>
      <xdr:col>4</xdr:col>
      <xdr:colOff>22412</xdr:colOff>
      <xdr:row>144</xdr:row>
      <xdr:rowOff>33618</xdr:rowOff>
    </xdr:from>
    <xdr:to>
      <xdr:col>4</xdr:col>
      <xdr:colOff>615428</xdr:colOff>
      <xdr:row>144</xdr:row>
      <xdr:rowOff>476228</xdr:rowOff>
    </xdr:to>
    <xdr:pic>
      <xdr:nvPicPr>
        <xdr:cNvPr id="91" name="図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429000" y="47647412"/>
          <a:ext cx="638736" cy="442610"/>
        </a:xfrm>
        <a:prstGeom prst="rect">
          <a:avLst/>
        </a:prstGeom>
      </xdr:spPr>
    </xdr:pic>
    <xdr:clientData/>
  </xdr:twoCellAnchor>
  <xdr:twoCellAnchor editAs="oneCell">
    <xdr:from>
      <xdr:col>4</xdr:col>
      <xdr:colOff>11206</xdr:colOff>
      <xdr:row>145</xdr:row>
      <xdr:rowOff>44824</xdr:rowOff>
    </xdr:from>
    <xdr:to>
      <xdr:col>4</xdr:col>
      <xdr:colOff>619462</xdr:colOff>
      <xdr:row>145</xdr:row>
      <xdr:rowOff>487434</xdr:rowOff>
    </xdr:to>
    <xdr:pic>
      <xdr:nvPicPr>
        <xdr:cNvPr id="92" name="図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17794" y="48174089"/>
          <a:ext cx="638736" cy="442610"/>
        </a:xfrm>
        <a:prstGeom prst="rect">
          <a:avLst/>
        </a:prstGeom>
      </xdr:spPr>
    </xdr:pic>
    <xdr:clientData/>
  </xdr:twoCellAnchor>
  <xdr:twoCellAnchor editAs="oneCell">
    <xdr:from>
      <xdr:col>4</xdr:col>
      <xdr:colOff>11206</xdr:colOff>
      <xdr:row>146</xdr:row>
      <xdr:rowOff>33618</xdr:rowOff>
    </xdr:from>
    <xdr:to>
      <xdr:col>4</xdr:col>
      <xdr:colOff>615427</xdr:colOff>
      <xdr:row>146</xdr:row>
      <xdr:rowOff>483992</xdr:rowOff>
    </xdr:to>
    <xdr:pic>
      <xdr:nvPicPr>
        <xdr:cNvPr id="93" name="図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417794" y="48678353"/>
          <a:ext cx="649941" cy="450374"/>
        </a:xfrm>
        <a:prstGeom prst="rect">
          <a:avLst/>
        </a:prstGeom>
      </xdr:spPr>
    </xdr:pic>
    <xdr:clientData/>
  </xdr:twoCellAnchor>
  <xdr:twoCellAnchor editAs="oneCell">
    <xdr:from>
      <xdr:col>4</xdr:col>
      <xdr:colOff>11206</xdr:colOff>
      <xdr:row>147</xdr:row>
      <xdr:rowOff>11206</xdr:rowOff>
    </xdr:from>
    <xdr:to>
      <xdr:col>4</xdr:col>
      <xdr:colOff>619013</xdr:colOff>
      <xdr:row>147</xdr:row>
      <xdr:rowOff>469345</xdr:rowOff>
    </xdr:to>
    <xdr:pic>
      <xdr:nvPicPr>
        <xdr:cNvPr id="94" name="図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417794" y="49171412"/>
          <a:ext cx="661147" cy="458139"/>
        </a:xfrm>
        <a:prstGeom prst="rect">
          <a:avLst/>
        </a:prstGeom>
      </xdr:spPr>
    </xdr:pic>
    <xdr:clientData/>
  </xdr:twoCellAnchor>
  <xdr:twoCellAnchor editAs="oneCell">
    <xdr:from>
      <xdr:col>4</xdr:col>
      <xdr:colOff>11206</xdr:colOff>
      <xdr:row>148</xdr:row>
      <xdr:rowOff>33618</xdr:rowOff>
    </xdr:from>
    <xdr:to>
      <xdr:col>4</xdr:col>
      <xdr:colOff>619013</xdr:colOff>
      <xdr:row>148</xdr:row>
      <xdr:rowOff>491757</xdr:rowOff>
    </xdr:to>
    <xdr:pic>
      <xdr:nvPicPr>
        <xdr:cNvPr id="95" name="図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417794" y="49709294"/>
          <a:ext cx="661147" cy="458139"/>
        </a:xfrm>
        <a:prstGeom prst="rect">
          <a:avLst/>
        </a:prstGeom>
      </xdr:spPr>
    </xdr:pic>
    <xdr:clientData/>
  </xdr:twoCellAnchor>
  <xdr:twoCellAnchor editAs="oneCell">
    <xdr:from>
      <xdr:col>4</xdr:col>
      <xdr:colOff>11206</xdr:colOff>
      <xdr:row>149</xdr:row>
      <xdr:rowOff>33618</xdr:rowOff>
    </xdr:from>
    <xdr:to>
      <xdr:col>4</xdr:col>
      <xdr:colOff>619961</xdr:colOff>
      <xdr:row>149</xdr:row>
      <xdr:rowOff>481853</xdr:rowOff>
    </xdr:to>
    <xdr:pic>
      <xdr:nvPicPr>
        <xdr:cNvPr id="96" name="図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417794" y="50224765"/>
          <a:ext cx="646855" cy="448235"/>
        </a:xfrm>
        <a:prstGeom prst="rect">
          <a:avLst/>
        </a:prstGeom>
      </xdr:spPr>
    </xdr:pic>
    <xdr:clientData/>
  </xdr:twoCellAnchor>
  <xdr:twoCellAnchor editAs="oneCell">
    <xdr:from>
      <xdr:col>4</xdr:col>
      <xdr:colOff>33618</xdr:colOff>
      <xdr:row>338</xdr:row>
      <xdr:rowOff>44824</xdr:rowOff>
    </xdr:from>
    <xdr:to>
      <xdr:col>4</xdr:col>
      <xdr:colOff>616718</xdr:colOff>
      <xdr:row>338</xdr:row>
      <xdr:rowOff>459441</xdr:rowOff>
    </xdr:to>
    <xdr:pic>
      <xdr:nvPicPr>
        <xdr:cNvPr id="97" name="図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440206" y="50751442"/>
          <a:ext cx="598340" cy="414617"/>
        </a:xfrm>
        <a:prstGeom prst="rect">
          <a:avLst/>
        </a:prstGeom>
      </xdr:spPr>
    </xdr:pic>
    <xdr:clientData/>
  </xdr:twoCellAnchor>
  <xdr:twoCellAnchor editAs="oneCell">
    <xdr:from>
      <xdr:col>4</xdr:col>
      <xdr:colOff>22412</xdr:colOff>
      <xdr:row>339</xdr:row>
      <xdr:rowOff>44824</xdr:rowOff>
    </xdr:from>
    <xdr:to>
      <xdr:col>4</xdr:col>
      <xdr:colOff>619462</xdr:colOff>
      <xdr:row>339</xdr:row>
      <xdr:rowOff>479668</xdr:rowOff>
    </xdr:to>
    <xdr:pic>
      <xdr:nvPicPr>
        <xdr:cNvPr id="98" name="図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29000" y="51266912"/>
          <a:ext cx="627530" cy="434844"/>
        </a:xfrm>
        <a:prstGeom prst="rect">
          <a:avLst/>
        </a:prstGeom>
      </xdr:spPr>
    </xdr:pic>
    <xdr:clientData/>
  </xdr:twoCellAnchor>
  <xdr:twoCellAnchor editAs="oneCell">
    <xdr:from>
      <xdr:col>4</xdr:col>
      <xdr:colOff>11205</xdr:colOff>
      <xdr:row>340</xdr:row>
      <xdr:rowOff>44823</xdr:rowOff>
    </xdr:from>
    <xdr:to>
      <xdr:col>4</xdr:col>
      <xdr:colOff>619012</xdr:colOff>
      <xdr:row>340</xdr:row>
      <xdr:rowOff>502962</xdr:rowOff>
    </xdr:to>
    <xdr:pic>
      <xdr:nvPicPr>
        <xdr:cNvPr id="99" name="図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417793" y="51782382"/>
          <a:ext cx="661147" cy="458139"/>
        </a:xfrm>
        <a:prstGeom prst="rect">
          <a:avLst/>
        </a:prstGeom>
      </xdr:spPr>
    </xdr:pic>
    <xdr:clientData/>
  </xdr:twoCellAnchor>
  <xdr:twoCellAnchor editAs="oneCell">
    <xdr:from>
      <xdr:col>4</xdr:col>
      <xdr:colOff>11206</xdr:colOff>
      <xdr:row>341</xdr:row>
      <xdr:rowOff>33618</xdr:rowOff>
    </xdr:from>
    <xdr:to>
      <xdr:col>4</xdr:col>
      <xdr:colOff>615427</xdr:colOff>
      <xdr:row>341</xdr:row>
      <xdr:rowOff>483992</xdr:rowOff>
    </xdr:to>
    <xdr:pic>
      <xdr:nvPicPr>
        <xdr:cNvPr id="100" name="図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417794" y="52286647"/>
          <a:ext cx="649941" cy="450374"/>
        </a:xfrm>
        <a:prstGeom prst="rect">
          <a:avLst/>
        </a:prstGeom>
      </xdr:spPr>
    </xdr:pic>
    <xdr:clientData/>
  </xdr:twoCellAnchor>
  <xdr:twoCellAnchor editAs="oneCell">
    <xdr:from>
      <xdr:col>4</xdr:col>
      <xdr:colOff>22412</xdr:colOff>
      <xdr:row>342</xdr:row>
      <xdr:rowOff>44824</xdr:rowOff>
    </xdr:from>
    <xdr:to>
      <xdr:col>4</xdr:col>
      <xdr:colOff>619462</xdr:colOff>
      <xdr:row>342</xdr:row>
      <xdr:rowOff>479668</xdr:rowOff>
    </xdr:to>
    <xdr:pic>
      <xdr:nvPicPr>
        <xdr:cNvPr id="101" name="図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429000" y="52813324"/>
          <a:ext cx="627530" cy="434844"/>
        </a:xfrm>
        <a:prstGeom prst="rect">
          <a:avLst/>
        </a:prstGeom>
      </xdr:spPr>
    </xdr:pic>
    <xdr:clientData/>
  </xdr:twoCellAnchor>
  <xdr:twoCellAnchor editAs="oneCell">
    <xdr:from>
      <xdr:col>4</xdr:col>
      <xdr:colOff>11206</xdr:colOff>
      <xdr:row>343</xdr:row>
      <xdr:rowOff>33618</xdr:rowOff>
    </xdr:from>
    <xdr:to>
      <xdr:col>4</xdr:col>
      <xdr:colOff>615427</xdr:colOff>
      <xdr:row>343</xdr:row>
      <xdr:rowOff>483992</xdr:rowOff>
    </xdr:to>
    <xdr:pic>
      <xdr:nvPicPr>
        <xdr:cNvPr id="102" name="図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417794" y="53317589"/>
          <a:ext cx="649941" cy="450374"/>
        </a:xfrm>
        <a:prstGeom prst="rect">
          <a:avLst/>
        </a:prstGeom>
      </xdr:spPr>
    </xdr:pic>
    <xdr:clientData/>
  </xdr:twoCellAnchor>
  <xdr:twoCellAnchor editAs="oneCell">
    <xdr:from>
      <xdr:col>4</xdr:col>
      <xdr:colOff>22412</xdr:colOff>
      <xdr:row>344</xdr:row>
      <xdr:rowOff>33618</xdr:rowOff>
    </xdr:from>
    <xdr:to>
      <xdr:col>4</xdr:col>
      <xdr:colOff>619462</xdr:colOff>
      <xdr:row>344</xdr:row>
      <xdr:rowOff>468462</xdr:rowOff>
    </xdr:to>
    <xdr:pic>
      <xdr:nvPicPr>
        <xdr:cNvPr id="103" name="図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429000" y="53833059"/>
          <a:ext cx="627530" cy="434844"/>
        </a:xfrm>
        <a:prstGeom prst="rect">
          <a:avLst/>
        </a:prstGeom>
      </xdr:spPr>
    </xdr:pic>
    <xdr:clientData/>
  </xdr:twoCellAnchor>
  <xdr:twoCellAnchor editAs="oneCell">
    <xdr:from>
      <xdr:col>4</xdr:col>
      <xdr:colOff>11206</xdr:colOff>
      <xdr:row>150</xdr:row>
      <xdr:rowOff>33618</xdr:rowOff>
    </xdr:from>
    <xdr:to>
      <xdr:col>4</xdr:col>
      <xdr:colOff>619029</xdr:colOff>
      <xdr:row>150</xdr:row>
      <xdr:rowOff>470647</xdr:rowOff>
    </xdr:to>
    <xdr:pic>
      <xdr:nvPicPr>
        <xdr:cNvPr id="104" name="図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3417794" y="54348530"/>
          <a:ext cx="630683" cy="437029"/>
        </a:xfrm>
        <a:prstGeom prst="rect">
          <a:avLst/>
        </a:prstGeom>
      </xdr:spPr>
    </xdr:pic>
    <xdr:clientData/>
  </xdr:twoCellAnchor>
  <xdr:twoCellAnchor editAs="oneCell">
    <xdr:from>
      <xdr:col>4</xdr:col>
      <xdr:colOff>33618</xdr:colOff>
      <xdr:row>387</xdr:row>
      <xdr:rowOff>33618</xdr:rowOff>
    </xdr:from>
    <xdr:to>
      <xdr:col>4</xdr:col>
      <xdr:colOff>615876</xdr:colOff>
      <xdr:row>387</xdr:row>
      <xdr:rowOff>452932</xdr:rowOff>
    </xdr:to>
    <xdr:pic>
      <xdr:nvPicPr>
        <xdr:cNvPr id="105" name="図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440206" y="54864000"/>
          <a:ext cx="605118" cy="419314"/>
        </a:xfrm>
        <a:prstGeom prst="rect">
          <a:avLst/>
        </a:prstGeom>
      </xdr:spPr>
    </xdr:pic>
    <xdr:clientData/>
  </xdr:twoCellAnchor>
  <xdr:twoCellAnchor editAs="oneCell">
    <xdr:from>
      <xdr:col>4</xdr:col>
      <xdr:colOff>11206</xdr:colOff>
      <xdr:row>388</xdr:row>
      <xdr:rowOff>33618</xdr:rowOff>
    </xdr:from>
    <xdr:to>
      <xdr:col>4</xdr:col>
      <xdr:colOff>619462</xdr:colOff>
      <xdr:row>388</xdr:row>
      <xdr:rowOff>476228</xdr:rowOff>
    </xdr:to>
    <xdr:pic>
      <xdr:nvPicPr>
        <xdr:cNvPr id="107" name="図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417794" y="55894942"/>
          <a:ext cx="638736" cy="442610"/>
        </a:xfrm>
        <a:prstGeom prst="rect">
          <a:avLst/>
        </a:prstGeom>
      </xdr:spPr>
    </xdr:pic>
    <xdr:clientData/>
  </xdr:twoCellAnchor>
  <xdr:twoCellAnchor editAs="oneCell">
    <xdr:from>
      <xdr:col>4</xdr:col>
      <xdr:colOff>11206</xdr:colOff>
      <xdr:row>389</xdr:row>
      <xdr:rowOff>33618</xdr:rowOff>
    </xdr:from>
    <xdr:to>
      <xdr:col>4</xdr:col>
      <xdr:colOff>615427</xdr:colOff>
      <xdr:row>389</xdr:row>
      <xdr:rowOff>483992</xdr:rowOff>
    </xdr:to>
    <xdr:pic>
      <xdr:nvPicPr>
        <xdr:cNvPr id="108" name="図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417794" y="56410412"/>
          <a:ext cx="649941" cy="450374"/>
        </a:xfrm>
        <a:prstGeom prst="rect">
          <a:avLst/>
        </a:prstGeom>
      </xdr:spPr>
    </xdr:pic>
    <xdr:clientData/>
  </xdr:twoCellAnchor>
  <xdr:twoCellAnchor editAs="oneCell">
    <xdr:from>
      <xdr:col>4</xdr:col>
      <xdr:colOff>11206</xdr:colOff>
      <xdr:row>390</xdr:row>
      <xdr:rowOff>33618</xdr:rowOff>
    </xdr:from>
    <xdr:to>
      <xdr:col>4</xdr:col>
      <xdr:colOff>619960</xdr:colOff>
      <xdr:row>390</xdr:row>
      <xdr:rowOff>481853</xdr:rowOff>
    </xdr:to>
    <xdr:pic>
      <xdr:nvPicPr>
        <xdr:cNvPr id="109" name="図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3417794" y="56925883"/>
          <a:ext cx="646854" cy="448235"/>
        </a:xfrm>
        <a:prstGeom prst="rect">
          <a:avLst/>
        </a:prstGeom>
      </xdr:spPr>
    </xdr:pic>
    <xdr:clientData/>
  </xdr:twoCellAnchor>
  <xdr:twoCellAnchor editAs="oneCell">
    <xdr:from>
      <xdr:col>4</xdr:col>
      <xdr:colOff>11206</xdr:colOff>
      <xdr:row>391</xdr:row>
      <xdr:rowOff>33618</xdr:rowOff>
    </xdr:from>
    <xdr:to>
      <xdr:col>4</xdr:col>
      <xdr:colOff>620892</xdr:colOff>
      <xdr:row>391</xdr:row>
      <xdr:rowOff>493059</xdr:rowOff>
    </xdr:to>
    <xdr:pic>
      <xdr:nvPicPr>
        <xdr:cNvPr id="110" name="図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3417794" y="57441353"/>
          <a:ext cx="663026" cy="459441"/>
        </a:xfrm>
        <a:prstGeom prst="rect">
          <a:avLst/>
        </a:prstGeom>
      </xdr:spPr>
    </xdr:pic>
    <xdr:clientData/>
  </xdr:twoCellAnchor>
  <xdr:twoCellAnchor editAs="oneCell">
    <xdr:from>
      <xdr:col>4</xdr:col>
      <xdr:colOff>22412</xdr:colOff>
      <xdr:row>33</xdr:row>
      <xdr:rowOff>22412</xdr:rowOff>
    </xdr:from>
    <xdr:to>
      <xdr:col>4</xdr:col>
      <xdr:colOff>614995</xdr:colOff>
      <xdr:row>33</xdr:row>
      <xdr:rowOff>459441</xdr:rowOff>
    </xdr:to>
    <xdr:pic>
      <xdr:nvPicPr>
        <xdr:cNvPr id="111" name="図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3429000" y="57945618"/>
          <a:ext cx="630683" cy="437029"/>
        </a:xfrm>
        <a:prstGeom prst="rect">
          <a:avLst/>
        </a:prstGeom>
      </xdr:spPr>
    </xdr:pic>
    <xdr:clientData/>
  </xdr:twoCellAnchor>
  <xdr:twoCellAnchor editAs="oneCell">
    <xdr:from>
      <xdr:col>4</xdr:col>
      <xdr:colOff>11206</xdr:colOff>
      <xdr:row>337</xdr:row>
      <xdr:rowOff>33618</xdr:rowOff>
    </xdr:from>
    <xdr:to>
      <xdr:col>4</xdr:col>
      <xdr:colOff>619462</xdr:colOff>
      <xdr:row>337</xdr:row>
      <xdr:rowOff>476228</xdr:rowOff>
    </xdr:to>
    <xdr:pic>
      <xdr:nvPicPr>
        <xdr:cNvPr id="112" name="図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417794" y="58472294"/>
          <a:ext cx="638736" cy="442610"/>
        </a:xfrm>
        <a:prstGeom prst="rect">
          <a:avLst/>
        </a:prstGeom>
      </xdr:spPr>
    </xdr:pic>
    <xdr:clientData/>
  </xdr:twoCellAnchor>
  <xdr:twoCellAnchor editAs="oneCell">
    <xdr:from>
      <xdr:col>4</xdr:col>
      <xdr:colOff>22412</xdr:colOff>
      <xdr:row>336</xdr:row>
      <xdr:rowOff>33618</xdr:rowOff>
    </xdr:from>
    <xdr:to>
      <xdr:col>4</xdr:col>
      <xdr:colOff>619462</xdr:colOff>
      <xdr:row>336</xdr:row>
      <xdr:rowOff>468462</xdr:rowOff>
    </xdr:to>
    <xdr:pic>
      <xdr:nvPicPr>
        <xdr:cNvPr id="114" name="図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3432362" y="55250043"/>
          <a:ext cx="627530" cy="434844"/>
        </a:xfrm>
        <a:prstGeom prst="rect">
          <a:avLst/>
        </a:prstGeom>
      </xdr:spPr>
    </xdr:pic>
    <xdr:clientData/>
  </xdr:twoCellAnchor>
  <xdr:twoCellAnchor editAs="oneCell">
    <xdr:from>
      <xdr:col>4</xdr:col>
      <xdr:colOff>11206</xdr:colOff>
      <xdr:row>32</xdr:row>
      <xdr:rowOff>22413</xdr:rowOff>
    </xdr:from>
    <xdr:to>
      <xdr:col>4</xdr:col>
      <xdr:colOff>612321</xdr:colOff>
      <xdr:row>32</xdr:row>
      <xdr:rowOff>438953</xdr:rowOff>
    </xdr:to>
    <xdr:pic>
      <xdr:nvPicPr>
        <xdr:cNvPr id="115" name="図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018635" y="12078342"/>
          <a:ext cx="601115" cy="416540"/>
        </a:xfrm>
        <a:prstGeom prst="rect">
          <a:avLst/>
        </a:prstGeom>
      </xdr:spPr>
    </xdr:pic>
    <xdr:clientData/>
  </xdr:twoCellAnchor>
  <xdr:twoCellAnchor editAs="oneCell">
    <xdr:from>
      <xdr:col>4</xdr:col>
      <xdr:colOff>11206</xdr:colOff>
      <xdr:row>31</xdr:row>
      <xdr:rowOff>33618</xdr:rowOff>
    </xdr:from>
    <xdr:to>
      <xdr:col>4</xdr:col>
      <xdr:colOff>615427</xdr:colOff>
      <xdr:row>31</xdr:row>
      <xdr:rowOff>483992</xdr:rowOff>
    </xdr:to>
    <xdr:pic>
      <xdr:nvPicPr>
        <xdr:cNvPr id="116" name="図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417794" y="60534177"/>
          <a:ext cx="649941" cy="450374"/>
        </a:xfrm>
        <a:prstGeom prst="rect">
          <a:avLst/>
        </a:prstGeom>
      </xdr:spPr>
    </xdr:pic>
    <xdr:clientData/>
  </xdr:twoCellAnchor>
  <xdr:twoCellAnchor editAs="oneCell">
    <xdr:from>
      <xdr:col>4</xdr:col>
      <xdr:colOff>22412</xdr:colOff>
      <xdr:row>125</xdr:row>
      <xdr:rowOff>33618</xdr:rowOff>
    </xdr:from>
    <xdr:to>
      <xdr:col>4</xdr:col>
      <xdr:colOff>615428</xdr:colOff>
      <xdr:row>125</xdr:row>
      <xdr:rowOff>476228</xdr:rowOff>
    </xdr:to>
    <xdr:pic>
      <xdr:nvPicPr>
        <xdr:cNvPr id="117" name="図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3429000" y="61049647"/>
          <a:ext cx="638736" cy="442610"/>
        </a:xfrm>
        <a:prstGeom prst="rect">
          <a:avLst/>
        </a:prstGeom>
      </xdr:spPr>
    </xdr:pic>
    <xdr:clientData/>
  </xdr:twoCellAnchor>
  <xdr:twoCellAnchor editAs="oneCell">
    <xdr:from>
      <xdr:col>4</xdr:col>
      <xdr:colOff>11206</xdr:colOff>
      <xdr:row>124</xdr:row>
      <xdr:rowOff>33618</xdr:rowOff>
    </xdr:from>
    <xdr:to>
      <xdr:col>4</xdr:col>
      <xdr:colOff>615427</xdr:colOff>
      <xdr:row>124</xdr:row>
      <xdr:rowOff>483992</xdr:rowOff>
    </xdr:to>
    <xdr:pic>
      <xdr:nvPicPr>
        <xdr:cNvPr id="118" name="図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3417794" y="61565118"/>
          <a:ext cx="649941" cy="450374"/>
        </a:xfrm>
        <a:prstGeom prst="rect">
          <a:avLst/>
        </a:prstGeom>
      </xdr:spPr>
    </xdr:pic>
    <xdr:clientData/>
  </xdr:twoCellAnchor>
  <xdr:twoCellAnchor editAs="oneCell">
    <xdr:from>
      <xdr:col>4</xdr:col>
      <xdr:colOff>22412</xdr:colOff>
      <xdr:row>29</xdr:row>
      <xdr:rowOff>44824</xdr:rowOff>
    </xdr:from>
    <xdr:to>
      <xdr:col>4</xdr:col>
      <xdr:colOff>614063</xdr:colOff>
      <xdr:row>29</xdr:row>
      <xdr:rowOff>470647</xdr:rowOff>
    </xdr:to>
    <xdr:pic>
      <xdr:nvPicPr>
        <xdr:cNvPr id="120" name="図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3429000" y="62607265"/>
          <a:ext cx="614511" cy="425823"/>
        </a:xfrm>
        <a:prstGeom prst="rect">
          <a:avLst/>
        </a:prstGeom>
      </xdr:spPr>
    </xdr:pic>
    <xdr:clientData/>
  </xdr:twoCellAnchor>
  <xdr:twoCellAnchor editAs="oneCell">
    <xdr:from>
      <xdr:col>4</xdr:col>
      <xdr:colOff>22412</xdr:colOff>
      <xdr:row>123</xdr:row>
      <xdr:rowOff>33618</xdr:rowOff>
    </xdr:from>
    <xdr:to>
      <xdr:col>4</xdr:col>
      <xdr:colOff>619462</xdr:colOff>
      <xdr:row>123</xdr:row>
      <xdr:rowOff>468462</xdr:rowOff>
    </xdr:to>
    <xdr:pic>
      <xdr:nvPicPr>
        <xdr:cNvPr id="121" name="図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429000" y="63111530"/>
          <a:ext cx="627530" cy="434844"/>
        </a:xfrm>
        <a:prstGeom prst="rect">
          <a:avLst/>
        </a:prstGeom>
      </xdr:spPr>
    </xdr:pic>
    <xdr:clientData/>
  </xdr:twoCellAnchor>
  <xdr:twoCellAnchor editAs="oneCell">
    <xdr:from>
      <xdr:col>4</xdr:col>
      <xdr:colOff>22412</xdr:colOff>
      <xdr:row>346</xdr:row>
      <xdr:rowOff>33618</xdr:rowOff>
    </xdr:from>
    <xdr:to>
      <xdr:col>4</xdr:col>
      <xdr:colOff>619462</xdr:colOff>
      <xdr:row>346</xdr:row>
      <xdr:rowOff>468462</xdr:rowOff>
    </xdr:to>
    <xdr:pic>
      <xdr:nvPicPr>
        <xdr:cNvPr id="122" name="図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3429000" y="64142471"/>
          <a:ext cx="627530" cy="434844"/>
        </a:xfrm>
        <a:prstGeom prst="rect">
          <a:avLst/>
        </a:prstGeom>
      </xdr:spPr>
    </xdr:pic>
    <xdr:clientData/>
  </xdr:twoCellAnchor>
  <xdr:twoCellAnchor editAs="oneCell">
    <xdr:from>
      <xdr:col>4</xdr:col>
      <xdr:colOff>11207</xdr:colOff>
      <xdr:row>345</xdr:row>
      <xdr:rowOff>44824</xdr:rowOff>
    </xdr:from>
    <xdr:to>
      <xdr:col>4</xdr:col>
      <xdr:colOff>619463</xdr:colOff>
      <xdr:row>345</xdr:row>
      <xdr:rowOff>490608</xdr:rowOff>
    </xdr:to>
    <xdr:pic>
      <xdr:nvPicPr>
        <xdr:cNvPr id="123" name="図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417795" y="63638206"/>
          <a:ext cx="638736" cy="445784"/>
        </a:xfrm>
        <a:prstGeom prst="rect">
          <a:avLst/>
        </a:prstGeom>
      </xdr:spPr>
    </xdr:pic>
    <xdr:clientData/>
  </xdr:twoCellAnchor>
  <xdr:twoCellAnchor editAs="oneCell">
    <xdr:from>
      <xdr:col>4</xdr:col>
      <xdr:colOff>22413</xdr:colOff>
      <xdr:row>347</xdr:row>
      <xdr:rowOff>44824</xdr:rowOff>
    </xdr:from>
    <xdr:to>
      <xdr:col>4</xdr:col>
      <xdr:colOff>615429</xdr:colOff>
      <xdr:row>347</xdr:row>
      <xdr:rowOff>490608</xdr:rowOff>
    </xdr:to>
    <xdr:pic>
      <xdr:nvPicPr>
        <xdr:cNvPr id="124" name="図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429001" y="64669148"/>
          <a:ext cx="638736" cy="445784"/>
        </a:xfrm>
        <a:prstGeom prst="rect">
          <a:avLst/>
        </a:prstGeom>
      </xdr:spPr>
    </xdr:pic>
    <xdr:clientData/>
  </xdr:twoCellAnchor>
  <xdr:twoCellAnchor editAs="oneCell">
    <xdr:from>
      <xdr:col>4</xdr:col>
      <xdr:colOff>33619</xdr:colOff>
      <xdr:row>409</xdr:row>
      <xdr:rowOff>44824</xdr:rowOff>
    </xdr:from>
    <xdr:to>
      <xdr:col>4</xdr:col>
      <xdr:colOff>619911</xdr:colOff>
      <xdr:row>409</xdr:row>
      <xdr:rowOff>459325</xdr:rowOff>
    </xdr:to>
    <xdr:pic>
      <xdr:nvPicPr>
        <xdr:cNvPr id="125" name="図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3440207" y="65184618"/>
          <a:ext cx="593912" cy="414501"/>
        </a:xfrm>
        <a:prstGeom prst="rect">
          <a:avLst/>
        </a:prstGeom>
      </xdr:spPr>
    </xdr:pic>
    <xdr:clientData/>
  </xdr:twoCellAnchor>
  <xdr:twoCellAnchor editAs="oneCell">
    <xdr:from>
      <xdr:col>4</xdr:col>
      <xdr:colOff>28575</xdr:colOff>
      <xdr:row>14</xdr:row>
      <xdr:rowOff>38100</xdr:rowOff>
    </xdr:from>
    <xdr:to>
      <xdr:col>4</xdr:col>
      <xdr:colOff>617220</xdr:colOff>
      <xdr:row>14</xdr:row>
      <xdr:rowOff>470198</xdr:rowOff>
    </xdr:to>
    <xdr:pic>
      <xdr:nvPicPr>
        <xdr:cNvPr id="126" name="図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3438525" y="1247775"/>
          <a:ext cx="619125" cy="432098"/>
        </a:xfrm>
        <a:prstGeom prst="rect">
          <a:avLst/>
        </a:prstGeom>
      </xdr:spPr>
    </xdr:pic>
    <xdr:clientData/>
  </xdr:twoCellAnchor>
  <xdr:twoCellAnchor editAs="oneCell">
    <xdr:from>
      <xdr:col>4</xdr:col>
      <xdr:colOff>19050</xdr:colOff>
      <xdr:row>335</xdr:row>
      <xdr:rowOff>28575</xdr:rowOff>
    </xdr:from>
    <xdr:to>
      <xdr:col>4</xdr:col>
      <xdr:colOff>613410</xdr:colOff>
      <xdr:row>335</xdr:row>
      <xdr:rowOff>477396</xdr:rowOff>
    </xdr:to>
    <xdr:pic>
      <xdr:nvPicPr>
        <xdr:cNvPr id="127" name="図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3429000" y="54730650"/>
          <a:ext cx="647700" cy="448821"/>
        </a:xfrm>
        <a:prstGeom prst="rect">
          <a:avLst/>
        </a:prstGeom>
      </xdr:spPr>
    </xdr:pic>
    <xdr:clientData/>
  </xdr:twoCellAnchor>
  <xdr:twoCellAnchor editAs="oneCell">
    <xdr:from>
      <xdr:col>4</xdr:col>
      <xdr:colOff>11206</xdr:colOff>
      <xdr:row>48</xdr:row>
      <xdr:rowOff>33618</xdr:rowOff>
    </xdr:from>
    <xdr:to>
      <xdr:col>4</xdr:col>
      <xdr:colOff>619462</xdr:colOff>
      <xdr:row>48</xdr:row>
      <xdr:rowOff>476228</xdr:rowOff>
    </xdr:to>
    <xdr:pic>
      <xdr:nvPicPr>
        <xdr:cNvPr id="128" name="図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417794" y="66204353"/>
          <a:ext cx="638736" cy="442610"/>
        </a:xfrm>
        <a:prstGeom prst="rect">
          <a:avLst/>
        </a:prstGeom>
      </xdr:spPr>
    </xdr:pic>
    <xdr:clientData/>
  </xdr:twoCellAnchor>
  <xdr:twoCellAnchor editAs="oneCell">
    <xdr:from>
      <xdr:col>4</xdr:col>
      <xdr:colOff>38420</xdr:colOff>
      <xdr:row>49</xdr:row>
      <xdr:rowOff>63234</xdr:rowOff>
    </xdr:from>
    <xdr:to>
      <xdr:col>4</xdr:col>
      <xdr:colOff>612321</xdr:colOff>
      <xdr:row>49</xdr:row>
      <xdr:rowOff>460916</xdr:rowOff>
    </xdr:to>
    <xdr:pic>
      <xdr:nvPicPr>
        <xdr:cNvPr id="129" name="図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045849" y="19358163"/>
          <a:ext cx="573901" cy="397682"/>
        </a:xfrm>
        <a:prstGeom prst="rect">
          <a:avLst/>
        </a:prstGeom>
      </xdr:spPr>
    </xdr:pic>
    <xdr:clientData/>
  </xdr:twoCellAnchor>
  <xdr:twoCellAnchor editAs="oneCell">
    <xdr:from>
      <xdr:col>4</xdr:col>
      <xdr:colOff>22412</xdr:colOff>
      <xdr:row>159</xdr:row>
      <xdr:rowOff>44824</xdr:rowOff>
    </xdr:from>
    <xdr:to>
      <xdr:col>4</xdr:col>
      <xdr:colOff>614065</xdr:colOff>
      <xdr:row>159</xdr:row>
      <xdr:rowOff>470648</xdr:rowOff>
    </xdr:to>
    <xdr:pic>
      <xdr:nvPicPr>
        <xdr:cNvPr id="130" name="図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429000" y="67246500"/>
          <a:ext cx="614513" cy="425824"/>
        </a:xfrm>
        <a:prstGeom prst="rect">
          <a:avLst/>
        </a:prstGeom>
      </xdr:spPr>
    </xdr:pic>
    <xdr:clientData/>
  </xdr:twoCellAnchor>
  <xdr:twoCellAnchor editAs="oneCell">
    <xdr:from>
      <xdr:col>4</xdr:col>
      <xdr:colOff>22412</xdr:colOff>
      <xdr:row>160</xdr:row>
      <xdr:rowOff>33618</xdr:rowOff>
    </xdr:from>
    <xdr:to>
      <xdr:col>4</xdr:col>
      <xdr:colOff>615428</xdr:colOff>
      <xdr:row>160</xdr:row>
      <xdr:rowOff>476228</xdr:rowOff>
    </xdr:to>
    <xdr:pic>
      <xdr:nvPicPr>
        <xdr:cNvPr id="131" name="図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429000" y="67750765"/>
          <a:ext cx="638736" cy="442610"/>
        </a:xfrm>
        <a:prstGeom prst="rect">
          <a:avLst/>
        </a:prstGeom>
      </xdr:spPr>
    </xdr:pic>
    <xdr:clientData/>
  </xdr:twoCellAnchor>
  <xdr:twoCellAnchor editAs="oneCell">
    <xdr:from>
      <xdr:col>4</xdr:col>
      <xdr:colOff>11206</xdr:colOff>
      <xdr:row>163</xdr:row>
      <xdr:rowOff>33618</xdr:rowOff>
    </xdr:from>
    <xdr:to>
      <xdr:col>4</xdr:col>
      <xdr:colOff>619960</xdr:colOff>
      <xdr:row>163</xdr:row>
      <xdr:rowOff>481853</xdr:rowOff>
    </xdr:to>
    <xdr:pic>
      <xdr:nvPicPr>
        <xdr:cNvPr id="132" name="図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417794" y="68266236"/>
          <a:ext cx="646854" cy="448235"/>
        </a:xfrm>
        <a:prstGeom prst="rect">
          <a:avLst/>
        </a:prstGeom>
      </xdr:spPr>
    </xdr:pic>
    <xdr:clientData/>
  </xdr:twoCellAnchor>
  <xdr:twoCellAnchor editAs="oneCell">
    <xdr:from>
      <xdr:col>4</xdr:col>
      <xdr:colOff>11206</xdr:colOff>
      <xdr:row>164</xdr:row>
      <xdr:rowOff>33618</xdr:rowOff>
    </xdr:from>
    <xdr:to>
      <xdr:col>4</xdr:col>
      <xdr:colOff>619962</xdr:colOff>
      <xdr:row>164</xdr:row>
      <xdr:rowOff>481854</xdr:rowOff>
    </xdr:to>
    <xdr:pic>
      <xdr:nvPicPr>
        <xdr:cNvPr id="133" name="図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417794" y="68781706"/>
          <a:ext cx="646856" cy="448236"/>
        </a:xfrm>
        <a:prstGeom prst="rect">
          <a:avLst/>
        </a:prstGeom>
      </xdr:spPr>
    </xdr:pic>
    <xdr:clientData/>
  </xdr:twoCellAnchor>
  <xdr:twoCellAnchor editAs="oneCell">
    <xdr:from>
      <xdr:col>4</xdr:col>
      <xdr:colOff>11206</xdr:colOff>
      <xdr:row>165</xdr:row>
      <xdr:rowOff>33618</xdr:rowOff>
    </xdr:from>
    <xdr:to>
      <xdr:col>4</xdr:col>
      <xdr:colOff>615427</xdr:colOff>
      <xdr:row>165</xdr:row>
      <xdr:rowOff>483992</xdr:rowOff>
    </xdr:to>
    <xdr:pic>
      <xdr:nvPicPr>
        <xdr:cNvPr id="134" name="図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417794" y="69297177"/>
          <a:ext cx="649941" cy="450374"/>
        </a:xfrm>
        <a:prstGeom prst="rect">
          <a:avLst/>
        </a:prstGeom>
      </xdr:spPr>
    </xdr:pic>
    <xdr:clientData/>
  </xdr:twoCellAnchor>
  <xdr:twoCellAnchor editAs="oneCell">
    <xdr:from>
      <xdr:col>4</xdr:col>
      <xdr:colOff>22412</xdr:colOff>
      <xdr:row>166</xdr:row>
      <xdr:rowOff>44824</xdr:rowOff>
    </xdr:from>
    <xdr:to>
      <xdr:col>4</xdr:col>
      <xdr:colOff>615428</xdr:colOff>
      <xdr:row>166</xdr:row>
      <xdr:rowOff>487434</xdr:rowOff>
    </xdr:to>
    <xdr:pic>
      <xdr:nvPicPr>
        <xdr:cNvPr id="135" name="図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3429000" y="69823853"/>
          <a:ext cx="638736" cy="442610"/>
        </a:xfrm>
        <a:prstGeom prst="rect">
          <a:avLst/>
        </a:prstGeom>
      </xdr:spPr>
    </xdr:pic>
    <xdr:clientData/>
  </xdr:twoCellAnchor>
  <xdr:twoCellAnchor editAs="oneCell">
    <xdr:from>
      <xdr:col>4</xdr:col>
      <xdr:colOff>22412</xdr:colOff>
      <xdr:row>167</xdr:row>
      <xdr:rowOff>33618</xdr:rowOff>
    </xdr:from>
    <xdr:to>
      <xdr:col>4</xdr:col>
      <xdr:colOff>615428</xdr:colOff>
      <xdr:row>167</xdr:row>
      <xdr:rowOff>476228</xdr:rowOff>
    </xdr:to>
    <xdr:pic>
      <xdr:nvPicPr>
        <xdr:cNvPr id="136" name="図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3429000" y="70328118"/>
          <a:ext cx="638736" cy="442610"/>
        </a:xfrm>
        <a:prstGeom prst="rect">
          <a:avLst/>
        </a:prstGeom>
      </xdr:spPr>
    </xdr:pic>
    <xdr:clientData/>
  </xdr:twoCellAnchor>
  <xdr:twoCellAnchor editAs="oneCell">
    <xdr:from>
      <xdr:col>4</xdr:col>
      <xdr:colOff>11206</xdr:colOff>
      <xdr:row>168</xdr:row>
      <xdr:rowOff>33618</xdr:rowOff>
    </xdr:from>
    <xdr:to>
      <xdr:col>4</xdr:col>
      <xdr:colOff>615427</xdr:colOff>
      <xdr:row>168</xdr:row>
      <xdr:rowOff>483992</xdr:rowOff>
    </xdr:to>
    <xdr:pic>
      <xdr:nvPicPr>
        <xdr:cNvPr id="137" name="図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3417794" y="70843589"/>
          <a:ext cx="649941" cy="450374"/>
        </a:xfrm>
        <a:prstGeom prst="rect">
          <a:avLst/>
        </a:prstGeom>
      </xdr:spPr>
    </xdr:pic>
    <xdr:clientData/>
  </xdr:twoCellAnchor>
  <xdr:twoCellAnchor editAs="oneCell">
    <xdr:from>
      <xdr:col>4</xdr:col>
      <xdr:colOff>22412</xdr:colOff>
      <xdr:row>169</xdr:row>
      <xdr:rowOff>33618</xdr:rowOff>
    </xdr:from>
    <xdr:to>
      <xdr:col>4</xdr:col>
      <xdr:colOff>615876</xdr:colOff>
      <xdr:row>169</xdr:row>
      <xdr:rowOff>460697</xdr:rowOff>
    </xdr:to>
    <xdr:pic>
      <xdr:nvPicPr>
        <xdr:cNvPr id="138" name="図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3429000" y="71359059"/>
          <a:ext cx="616324" cy="427079"/>
        </a:xfrm>
        <a:prstGeom prst="rect">
          <a:avLst/>
        </a:prstGeom>
      </xdr:spPr>
    </xdr:pic>
    <xdr:clientData/>
  </xdr:twoCellAnchor>
  <xdr:twoCellAnchor editAs="oneCell">
    <xdr:from>
      <xdr:col>4</xdr:col>
      <xdr:colOff>22412</xdr:colOff>
      <xdr:row>170</xdr:row>
      <xdr:rowOff>33618</xdr:rowOff>
    </xdr:from>
    <xdr:to>
      <xdr:col>4</xdr:col>
      <xdr:colOff>614063</xdr:colOff>
      <xdr:row>170</xdr:row>
      <xdr:rowOff>459441</xdr:rowOff>
    </xdr:to>
    <xdr:pic>
      <xdr:nvPicPr>
        <xdr:cNvPr id="139" name="図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429000" y="71874530"/>
          <a:ext cx="614511" cy="425823"/>
        </a:xfrm>
        <a:prstGeom prst="rect">
          <a:avLst/>
        </a:prstGeom>
      </xdr:spPr>
    </xdr:pic>
    <xdr:clientData/>
  </xdr:twoCellAnchor>
  <xdr:twoCellAnchor editAs="oneCell">
    <xdr:from>
      <xdr:col>4</xdr:col>
      <xdr:colOff>33619</xdr:colOff>
      <xdr:row>171</xdr:row>
      <xdr:rowOff>44825</xdr:rowOff>
    </xdr:from>
    <xdr:to>
      <xdr:col>4</xdr:col>
      <xdr:colOff>615877</xdr:colOff>
      <xdr:row>171</xdr:row>
      <xdr:rowOff>464139</xdr:rowOff>
    </xdr:to>
    <xdr:pic>
      <xdr:nvPicPr>
        <xdr:cNvPr id="140" name="図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3440207" y="72401207"/>
          <a:ext cx="605118" cy="419314"/>
        </a:xfrm>
        <a:prstGeom prst="rect">
          <a:avLst/>
        </a:prstGeom>
      </xdr:spPr>
    </xdr:pic>
    <xdr:clientData/>
  </xdr:twoCellAnchor>
  <xdr:twoCellAnchor editAs="oneCell">
    <xdr:from>
      <xdr:col>4</xdr:col>
      <xdr:colOff>33618</xdr:colOff>
      <xdr:row>172</xdr:row>
      <xdr:rowOff>44824</xdr:rowOff>
    </xdr:from>
    <xdr:to>
      <xdr:col>4</xdr:col>
      <xdr:colOff>619462</xdr:colOff>
      <xdr:row>172</xdr:row>
      <xdr:rowOff>471903</xdr:rowOff>
    </xdr:to>
    <xdr:pic>
      <xdr:nvPicPr>
        <xdr:cNvPr id="141" name="図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3440206" y="72916677"/>
          <a:ext cx="616324" cy="427079"/>
        </a:xfrm>
        <a:prstGeom prst="rect">
          <a:avLst/>
        </a:prstGeom>
      </xdr:spPr>
    </xdr:pic>
    <xdr:clientData/>
  </xdr:twoCellAnchor>
  <xdr:twoCellAnchor editAs="oneCell">
    <xdr:from>
      <xdr:col>4</xdr:col>
      <xdr:colOff>22413</xdr:colOff>
      <xdr:row>173</xdr:row>
      <xdr:rowOff>22412</xdr:rowOff>
    </xdr:from>
    <xdr:to>
      <xdr:col>4</xdr:col>
      <xdr:colOff>615429</xdr:colOff>
      <xdr:row>173</xdr:row>
      <xdr:rowOff>468196</xdr:rowOff>
    </xdr:to>
    <xdr:pic>
      <xdr:nvPicPr>
        <xdr:cNvPr id="142" name="図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3429001" y="73409736"/>
          <a:ext cx="638736" cy="445784"/>
        </a:xfrm>
        <a:prstGeom prst="rect">
          <a:avLst/>
        </a:prstGeom>
      </xdr:spPr>
    </xdr:pic>
    <xdr:clientData/>
  </xdr:twoCellAnchor>
  <xdr:twoCellAnchor editAs="oneCell">
    <xdr:from>
      <xdr:col>4</xdr:col>
      <xdr:colOff>11206</xdr:colOff>
      <xdr:row>174</xdr:row>
      <xdr:rowOff>33618</xdr:rowOff>
    </xdr:from>
    <xdr:to>
      <xdr:col>4</xdr:col>
      <xdr:colOff>615427</xdr:colOff>
      <xdr:row>174</xdr:row>
      <xdr:rowOff>483992</xdr:rowOff>
    </xdr:to>
    <xdr:pic>
      <xdr:nvPicPr>
        <xdr:cNvPr id="143" name="図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3417794" y="73936412"/>
          <a:ext cx="649941" cy="450374"/>
        </a:xfrm>
        <a:prstGeom prst="rect">
          <a:avLst/>
        </a:prstGeom>
      </xdr:spPr>
    </xdr:pic>
    <xdr:clientData/>
  </xdr:twoCellAnchor>
  <xdr:twoCellAnchor editAs="oneCell">
    <xdr:from>
      <xdr:col>4</xdr:col>
      <xdr:colOff>11206</xdr:colOff>
      <xdr:row>175</xdr:row>
      <xdr:rowOff>33618</xdr:rowOff>
    </xdr:from>
    <xdr:to>
      <xdr:col>4</xdr:col>
      <xdr:colOff>620892</xdr:colOff>
      <xdr:row>175</xdr:row>
      <xdr:rowOff>493059</xdr:rowOff>
    </xdr:to>
    <xdr:pic>
      <xdr:nvPicPr>
        <xdr:cNvPr id="144" name="図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417794" y="74451883"/>
          <a:ext cx="663026" cy="459441"/>
        </a:xfrm>
        <a:prstGeom prst="rect">
          <a:avLst/>
        </a:prstGeom>
      </xdr:spPr>
    </xdr:pic>
    <xdr:clientData/>
  </xdr:twoCellAnchor>
  <xdr:twoCellAnchor editAs="oneCell">
    <xdr:from>
      <xdr:col>4</xdr:col>
      <xdr:colOff>22412</xdr:colOff>
      <xdr:row>47</xdr:row>
      <xdr:rowOff>22412</xdr:rowOff>
    </xdr:from>
    <xdr:to>
      <xdr:col>4</xdr:col>
      <xdr:colOff>619462</xdr:colOff>
      <xdr:row>47</xdr:row>
      <xdr:rowOff>457256</xdr:rowOff>
    </xdr:to>
    <xdr:pic>
      <xdr:nvPicPr>
        <xdr:cNvPr id="145" name="図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3429000" y="74956147"/>
          <a:ext cx="627530" cy="434844"/>
        </a:xfrm>
        <a:prstGeom prst="rect">
          <a:avLst/>
        </a:prstGeom>
      </xdr:spPr>
    </xdr:pic>
    <xdr:clientData/>
  </xdr:twoCellAnchor>
  <xdr:twoCellAnchor editAs="oneCell">
    <xdr:from>
      <xdr:col>4</xdr:col>
      <xdr:colOff>22412</xdr:colOff>
      <xdr:row>153</xdr:row>
      <xdr:rowOff>33618</xdr:rowOff>
    </xdr:from>
    <xdr:to>
      <xdr:col>4</xdr:col>
      <xdr:colOff>619462</xdr:colOff>
      <xdr:row>153</xdr:row>
      <xdr:rowOff>468462</xdr:rowOff>
    </xdr:to>
    <xdr:pic>
      <xdr:nvPicPr>
        <xdr:cNvPr id="146" name="図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3429000" y="75482824"/>
          <a:ext cx="627530" cy="434844"/>
        </a:xfrm>
        <a:prstGeom prst="rect">
          <a:avLst/>
        </a:prstGeom>
      </xdr:spPr>
    </xdr:pic>
    <xdr:clientData/>
  </xdr:twoCellAnchor>
  <xdr:twoCellAnchor editAs="oneCell">
    <xdr:from>
      <xdr:col>4</xdr:col>
      <xdr:colOff>11206</xdr:colOff>
      <xdr:row>154</xdr:row>
      <xdr:rowOff>44824</xdr:rowOff>
    </xdr:from>
    <xdr:to>
      <xdr:col>4</xdr:col>
      <xdr:colOff>615427</xdr:colOff>
      <xdr:row>154</xdr:row>
      <xdr:rowOff>495198</xdr:rowOff>
    </xdr:to>
    <xdr:pic>
      <xdr:nvPicPr>
        <xdr:cNvPr id="147" name="図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3417794" y="76009500"/>
          <a:ext cx="649941" cy="450374"/>
        </a:xfrm>
        <a:prstGeom prst="rect">
          <a:avLst/>
        </a:prstGeom>
      </xdr:spPr>
    </xdr:pic>
    <xdr:clientData/>
  </xdr:twoCellAnchor>
  <xdr:twoCellAnchor editAs="oneCell">
    <xdr:from>
      <xdr:col>4</xdr:col>
      <xdr:colOff>22412</xdr:colOff>
      <xdr:row>155</xdr:row>
      <xdr:rowOff>33618</xdr:rowOff>
    </xdr:from>
    <xdr:to>
      <xdr:col>4</xdr:col>
      <xdr:colOff>615876</xdr:colOff>
      <xdr:row>155</xdr:row>
      <xdr:rowOff>460697</xdr:rowOff>
    </xdr:to>
    <xdr:pic>
      <xdr:nvPicPr>
        <xdr:cNvPr id="148" name="図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3429000" y="76513765"/>
          <a:ext cx="616324" cy="427079"/>
        </a:xfrm>
        <a:prstGeom prst="rect">
          <a:avLst/>
        </a:prstGeom>
      </xdr:spPr>
    </xdr:pic>
    <xdr:clientData/>
  </xdr:twoCellAnchor>
  <xdr:twoCellAnchor editAs="oneCell">
    <xdr:from>
      <xdr:col>4</xdr:col>
      <xdr:colOff>22412</xdr:colOff>
      <xdr:row>156</xdr:row>
      <xdr:rowOff>33618</xdr:rowOff>
    </xdr:from>
    <xdr:to>
      <xdr:col>4</xdr:col>
      <xdr:colOff>619462</xdr:colOff>
      <xdr:row>156</xdr:row>
      <xdr:rowOff>468462</xdr:rowOff>
    </xdr:to>
    <xdr:pic>
      <xdr:nvPicPr>
        <xdr:cNvPr id="149" name="図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3429000" y="77029236"/>
          <a:ext cx="627530" cy="434844"/>
        </a:xfrm>
        <a:prstGeom prst="rect">
          <a:avLst/>
        </a:prstGeom>
      </xdr:spPr>
    </xdr:pic>
    <xdr:clientData/>
  </xdr:twoCellAnchor>
  <xdr:twoCellAnchor editAs="oneCell">
    <xdr:from>
      <xdr:col>4</xdr:col>
      <xdr:colOff>22412</xdr:colOff>
      <xdr:row>157</xdr:row>
      <xdr:rowOff>33618</xdr:rowOff>
    </xdr:from>
    <xdr:to>
      <xdr:col>4</xdr:col>
      <xdr:colOff>615876</xdr:colOff>
      <xdr:row>157</xdr:row>
      <xdr:rowOff>460697</xdr:rowOff>
    </xdr:to>
    <xdr:pic>
      <xdr:nvPicPr>
        <xdr:cNvPr id="150" name="図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3429000" y="77544706"/>
          <a:ext cx="616324" cy="427079"/>
        </a:xfrm>
        <a:prstGeom prst="rect">
          <a:avLst/>
        </a:prstGeom>
      </xdr:spPr>
    </xdr:pic>
    <xdr:clientData/>
  </xdr:twoCellAnchor>
  <xdr:twoCellAnchor editAs="oneCell">
    <xdr:from>
      <xdr:col>4</xdr:col>
      <xdr:colOff>22412</xdr:colOff>
      <xdr:row>158</xdr:row>
      <xdr:rowOff>44824</xdr:rowOff>
    </xdr:from>
    <xdr:to>
      <xdr:col>4</xdr:col>
      <xdr:colOff>615876</xdr:colOff>
      <xdr:row>158</xdr:row>
      <xdr:rowOff>471903</xdr:rowOff>
    </xdr:to>
    <xdr:pic>
      <xdr:nvPicPr>
        <xdr:cNvPr id="151" name="図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429000" y="78071383"/>
          <a:ext cx="616324" cy="427079"/>
        </a:xfrm>
        <a:prstGeom prst="rect">
          <a:avLst/>
        </a:prstGeom>
      </xdr:spPr>
    </xdr:pic>
    <xdr:clientData/>
  </xdr:twoCellAnchor>
  <xdr:twoCellAnchor editAs="oneCell">
    <xdr:from>
      <xdr:col>4</xdr:col>
      <xdr:colOff>22412</xdr:colOff>
      <xdr:row>161</xdr:row>
      <xdr:rowOff>33618</xdr:rowOff>
    </xdr:from>
    <xdr:to>
      <xdr:col>4</xdr:col>
      <xdr:colOff>619462</xdr:colOff>
      <xdr:row>161</xdr:row>
      <xdr:rowOff>468462</xdr:rowOff>
    </xdr:to>
    <xdr:pic>
      <xdr:nvPicPr>
        <xdr:cNvPr id="152" name="図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3429000" y="78575647"/>
          <a:ext cx="627530" cy="434844"/>
        </a:xfrm>
        <a:prstGeom prst="rect">
          <a:avLst/>
        </a:prstGeom>
      </xdr:spPr>
    </xdr:pic>
    <xdr:clientData/>
  </xdr:twoCellAnchor>
  <xdr:twoCellAnchor editAs="oneCell">
    <xdr:from>
      <xdr:col>4</xdr:col>
      <xdr:colOff>22412</xdr:colOff>
      <xdr:row>162</xdr:row>
      <xdr:rowOff>44824</xdr:rowOff>
    </xdr:from>
    <xdr:to>
      <xdr:col>4</xdr:col>
      <xdr:colOff>614065</xdr:colOff>
      <xdr:row>162</xdr:row>
      <xdr:rowOff>470648</xdr:rowOff>
    </xdr:to>
    <xdr:pic>
      <xdr:nvPicPr>
        <xdr:cNvPr id="153" name="図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3429000" y="79102324"/>
          <a:ext cx="614513" cy="425824"/>
        </a:xfrm>
        <a:prstGeom prst="rect">
          <a:avLst/>
        </a:prstGeom>
      </xdr:spPr>
    </xdr:pic>
    <xdr:clientData/>
  </xdr:twoCellAnchor>
  <xdr:twoCellAnchor editAs="oneCell">
    <xdr:from>
      <xdr:col>4</xdr:col>
      <xdr:colOff>22412</xdr:colOff>
      <xdr:row>59</xdr:row>
      <xdr:rowOff>33618</xdr:rowOff>
    </xdr:from>
    <xdr:to>
      <xdr:col>4</xdr:col>
      <xdr:colOff>615428</xdr:colOff>
      <xdr:row>59</xdr:row>
      <xdr:rowOff>476228</xdr:rowOff>
    </xdr:to>
    <xdr:pic>
      <xdr:nvPicPr>
        <xdr:cNvPr id="154" name="図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3429000" y="79606589"/>
          <a:ext cx="638736" cy="442610"/>
        </a:xfrm>
        <a:prstGeom prst="rect">
          <a:avLst/>
        </a:prstGeom>
      </xdr:spPr>
    </xdr:pic>
    <xdr:clientData/>
  </xdr:twoCellAnchor>
  <xdr:twoCellAnchor editAs="oneCell">
    <xdr:from>
      <xdr:col>4</xdr:col>
      <xdr:colOff>33618</xdr:colOff>
      <xdr:row>60</xdr:row>
      <xdr:rowOff>33618</xdr:rowOff>
    </xdr:from>
    <xdr:to>
      <xdr:col>4</xdr:col>
      <xdr:colOff>616719</xdr:colOff>
      <xdr:row>60</xdr:row>
      <xdr:rowOff>448236</xdr:rowOff>
    </xdr:to>
    <xdr:pic>
      <xdr:nvPicPr>
        <xdr:cNvPr id="155" name="図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3440206" y="80122059"/>
          <a:ext cx="598341" cy="414618"/>
        </a:xfrm>
        <a:prstGeom prst="rect">
          <a:avLst/>
        </a:prstGeom>
      </xdr:spPr>
    </xdr:pic>
    <xdr:clientData/>
  </xdr:twoCellAnchor>
  <xdr:twoCellAnchor editAs="oneCell">
    <xdr:from>
      <xdr:col>4</xdr:col>
      <xdr:colOff>22412</xdr:colOff>
      <xdr:row>184</xdr:row>
      <xdr:rowOff>44824</xdr:rowOff>
    </xdr:from>
    <xdr:to>
      <xdr:col>4</xdr:col>
      <xdr:colOff>619462</xdr:colOff>
      <xdr:row>184</xdr:row>
      <xdr:rowOff>479668</xdr:rowOff>
    </xdr:to>
    <xdr:pic>
      <xdr:nvPicPr>
        <xdr:cNvPr id="156" name="図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429000" y="80648736"/>
          <a:ext cx="627530" cy="434844"/>
        </a:xfrm>
        <a:prstGeom prst="rect">
          <a:avLst/>
        </a:prstGeom>
      </xdr:spPr>
    </xdr:pic>
    <xdr:clientData/>
  </xdr:twoCellAnchor>
  <xdr:twoCellAnchor editAs="oneCell">
    <xdr:from>
      <xdr:col>4</xdr:col>
      <xdr:colOff>22412</xdr:colOff>
      <xdr:row>185</xdr:row>
      <xdr:rowOff>44824</xdr:rowOff>
    </xdr:from>
    <xdr:to>
      <xdr:col>4</xdr:col>
      <xdr:colOff>615876</xdr:colOff>
      <xdr:row>185</xdr:row>
      <xdr:rowOff>471903</xdr:rowOff>
    </xdr:to>
    <xdr:pic>
      <xdr:nvPicPr>
        <xdr:cNvPr id="157" name="図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429000" y="81164206"/>
          <a:ext cx="616324" cy="427079"/>
        </a:xfrm>
        <a:prstGeom prst="rect">
          <a:avLst/>
        </a:prstGeom>
      </xdr:spPr>
    </xdr:pic>
    <xdr:clientData/>
  </xdr:twoCellAnchor>
  <xdr:twoCellAnchor editAs="oneCell">
    <xdr:from>
      <xdr:col>4</xdr:col>
      <xdr:colOff>33618</xdr:colOff>
      <xdr:row>186</xdr:row>
      <xdr:rowOff>33618</xdr:rowOff>
    </xdr:from>
    <xdr:to>
      <xdr:col>4</xdr:col>
      <xdr:colOff>619462</xdr:colOff>
      <xdr:row>186</xdr:row>
      <xdr:rowOff>460697</xdr:rowOff>
    </xdr:to>
    <xdr:pic>
      <xdr:nvPicPr>
        <xdr:cNvPr id="158" name="図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3440206" y="81668471"/>
          <a:ext cx="616324" cy="427079"/>
        </a:xfrm>
        <a:prstGeom prst="rect">
          <a:avLst/>
        </a:prstGeom>
      </xdr:spPr>
    </xdr:pic>
    <xdr:clientData/>
  </xdr:twoCellAnchor>
  <xdr:twoCellAnchor editAs="oneCell">
    <xdr:from>
      <xdr:col>4</xdr:col>
      <xdr:colOff>22412</xdr:colOff>
      <xdr:row>187</xdr:row>
      <xdr:rowOff>33618</xdr:rowOff>
    </xdr:from>
    <xdr:to>
      <xdr:col>4</xdr:col>
      <xdr:colOff>615876</xdr:colOff>
      <xdr:row>187</xdr:row>
      <xdr:rowOff>460697</xdr:rowOff>
    </xdr:to>
    <xdr:pic>
      <xdr:nvPicPr>
        <xdr:cNvPr id="159" name="図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429000" y="82183942"/>
          <a:ext cx="616324" cy="427079"/>
        </a:xfrm>
        <a:prstGeom prst="rect">
          <a:avLst/>
        </a:prstGeom>
      </xdr:spPr>
    </xdr:pic>
    <xdr:clientData/>
  </xdr:twoCellAnchor>
  <xdr:twoCellAnchor editAs="oneCell">
    <xdr:from>
      <xdr:col>4</xdr:col>
      <xdr:colOff>22412</xdr:colOff>
      <xdr:row>188</xdr:row>
      <xdr:rowOff>44824</xdr:rowOff>
    </xdr:from>
    <xdr:to>
      <xdr:col>4</xdr:col>
      <xdr:colOff>619013</xdr:colOff>
      <xdr:row>188</xdr:row>
      <xdr:rowOff>495198</xdr:rowOff>
    </xdr:to>
    <xdr:pic>
      <xdr:nvPicPr>
        <xdr:cNvPr id="160" name="図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3429000" y="82710618"/>
          <a:ext cx="649941" cy="450374"/>
        </a:xfrm>
        <a:prstGeom prst="rect">
          <a:avLst/>
        </a:prstGeom>
      </xdr:spPr>
    </xdr:pic>
    <xdr:clientData/>
  </xdr:twoCellAnchor>
  <xdr:twoCellAnchor editAs="oneCell">
    <xdr:from>
      <xdr:col>4</xdr:col>
      <xdr:colOff>22412</xdr:colOff>
      <xdr:row>190</xdr:row>
      <xdr:rowOff>33618</xdr:rowOff>
    </xdr:from>
    <xdr:to>
      <xdr:col>4</xdr:col>
      <xdr:colOff>618939</xdr:colOff>
      <xdr:row>190</xdr:row>
      <xdr:rowOff>481853</xdr:rowOff>
    </xdr:to>
    <xdr:pic>
      <xdr:nvPicPr>
        <xdr:cNvPr id="161" name="図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3429000" y="83214883"/>
          <a:ext cx="642247" cy="448235"/>
        </a:xfrm>
        <a:prstGeom prst="rect">
          <a:avLst/>
        </a:prstGeom>
      </xdr:spPr>
    </xdr:pic>
    <xdr:clientData/>
  </xdr:twoCellAnchor>
  <xdr:twoCellAnchor editAs="oneCell">
    <xdr:from>
      <xdr:col>4</xdr:col>
      <xdr:colOff>22412</xdr:colOff>
      <xdr:row>191</xdr:row>
      <xdr:rowOff>33618</xdr:rowOff>
    </xdr:from>
    <xdr:to>
      <xdr:col>4</xdr:col>
      <xdr:colOff>615928</xdr:colOff>
      <xdr:row>191</xdr:row>
      <xdr:rowOff>481854</xdr:rowOff>
    </xdr:to>
    <xdr:pic>
      <xdr:nvPicPr>
        <xdr:cNvPr id="162" name="図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3429000" y="83730353"/>
          <a:ext cx="646856" cy="448236"/>
        </a:xfrm>
        <a:prstGeom prst="rect">
          <a:avLst/>
        </a:prstGeom>
      </xdr:spPr>
    </xdr:pic>
    <xdr:clientData/>
  </xdr:twoCellAnchor>
  <xdr:twoCellAnchor editAs="oneCell">
    <xdr:from>
      <xdr:col>4</xdr:col>
      <xdr:colOff>22412</xdr:colOff>
      <xdr:row>192</xdr:row>
      <xdr:rowOff>44824</xdr:rowOff>
    </xdr:from>
    <xdr:to>
      <xdr:col>4</xdr:col>
      <xdr:colOff>619462</xdr:colOff>
      <xdr:row>192</xdr:row>
      <xdr:rowOff>479668</xdr:rowOff>
    </xdr:to>
    <xdr:pic>
      <xdr:nvPicPr>
        <xdr:cNvPr id="163" name="図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3429000" y="84257030"/>
          <a:ext cx="627530" cy="434844"/>
        </a:xfrm>
        <a:prstGeom prst="rect">
          <a:avLst/>
        </a:prstGeom>
      </xdr:spPr>
    </xdr:pic>
    <xdr:clientData/>
  </xdr:twoCellAnchor>
  <xdr:twoCellAnchor editAs="oneCell">
    <xdr:from>
      <xdr:col>4</xdr:col>
      <xdr:colOff>22412</xdr:colOff>
      <xdr:row>193</xdr:row>
      <xdr:rowOff>33618</xdr:rowOff>
    </xdr:from>
    <xdr:to>
      <xdr:col>4</xdr:col>
      <xdr:colOff>614996</xdr:colOff>
      <xdr:row>193</xdr:row>
      <xdr:rowOff>470648</xdr:rowOff>
    </xdr:to>
    <xdr:pic>
      <xdr:nvPicPr>
        <xdr:cNvPr id="164" name="図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3429000" y="84761294"/>
          <a:ext cx="630684" cy="437030"/>
        </a:xfrm>
        <a:prstGeom prst="rect">
          <a:avLst/>
        </a:prstGeom>
      </xdr:spPr>
    </xdr:pic>
    <xdr:clientData/>
  </xdr:twoCellAnchor>
  <xdr:twoCellAnchor editAs="oneCell">
    <xdr:from>
      <xdr:col>4</xdr:col>
      <xdr:colOff>22412</xdr:colOff>
      <xdr:row>194</xdr:row>
      <xdr:rowOff>44824</xdr:rowOff>
    </xdr:from>
    <xdr:to>
      <xdr:col>4</xdr:col>
      <xdr:colOff>619462</xdr:colOff>
      <xdr:row>194</xdr:row>
      <xdr:rowOff>479668</xdr:rowOff>
    </xdr:to>
    <xdr:pic>
      <xdr:nvPicPr>
        <xdr:cNvPr id="165" name="図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3429000" y="85287971"/>
          <a:ext cx="627530" cy="434844"/>
        </a:xfrm>
        <a:prstGeom prst="rect">
          <a:avLst/>
        </a:prstGeom>
      </xdr:spPr>
    </xdr:pic>
    <xdr:clientData/>
  </xdr:twoCellAnchor>
  <xdr:twoCellAnchor editAs="oneCell">
    <xdr:from>
      <xdr:col>4</xdr:col>
      <xdr:colOff>22412</xdr:colOff>
      <xdr:row>195</xdr:row>
      <xdr:rowOff>44824</xdr:rowOff>
    </xdr:from>
    <xdr:to>
      <xdr:col>4</xdr:col>
      <xdr:colOff>615876</xdr:colOff>
      <xdr:row>195</xdr:row>
      <xdr:rowOff>471903</xdr:rowOff>
    </xdr:to>
    <xdr:pic>
      <xdr:nvPicPr>
        <xdr:cNvPr id="166" name="図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3429000" y="85803442"/>
          <a:ext cx="616324" cy="427079"/>
        </a:xfrm>
        <a:prstGeom prst="rect">
          <a:avLst/>
        </a:prstGeom>
      </xdr:spPr>
    </xdr:pic>
    <xdr:clientData/>
  </xdr:twoCellAnchor>
  <xdr:twoCellAnchor editAs="oneCell">
    <xdr:from>
      <xdr:col>4</xdr:col>
      <xdr:colOff>22412</xdr:colOff>
      <xdr:row>62</xdr:row>
      <xdr:rowOff>44824</xdr:rowOff>
    </xdr:from>
    <xdr:to>
      <xdr:col>4</xdr:col>
      <xdr:colOff>615428</xdr:colOff>
      <xdr:row>62</xdr:row>
      <xdr:rowOff>487434</xdr:rowOff>
    </xdr:to>
    <xdr:pic>
      <xdr:nvPicPr>
        <xdr:cNvPr id="167" name="図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3429000" y="86318912"/>
          <a:ext cx="638736" cy="442610"/>
        </a:xfrm>
        <a:prstGeom prst="rect">
          <a:avLst/>
        </a:prstGeom>
      </xdr:spPr>
    </xdr:pic>
    <xdr:clientData/>
  </xdr:twoCellAnchor>
  <xdr:twoCellAnchor editAs="oneCell">
    <xdr:from>
      <xdr:col>4</xdr:col>
      <xdr:colOff>22412</xdr:colOff>
      <xdr:row>63</xdr:row>
      <xdr:rowOff>33618</xdr:rowOff>
    </xdr:from>
    <xdr:to>
      <xdr:col>4</xdr:col>
      <xdr:colOff>615926</xdr:colOff>
      <xdr:row>63</xdr:row>
      <xdr:rowOff>481853</xdr:rowOff>
    </xdr:to>
    <xdr:pic>
      <xdr:nvPicPr>
        <xdr:cNvPr id="168" name="図 167">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3429000" y="86823177"/>
          <a:ext cx="646854" cy="448235"/>
        </a:xfrm>
        <a:prstGeom prst="rect">
          <a:avLst/>
        </a:prstGeom>
      </xdr:spPr>
    </xdr:pic>
    <xdr:clientData/>
  </xdr:twoCellAnchor>
  <xdr:twoCellAnchor editAs="oneCell">
    <xdr:from>
      <xdr:col>4</xdr:col>
      <xdr:colOff>22412</xdr:colOff>
      <xdr:row>354</xdr:row>
      <xdr:rowOff>33618</xdr:rowOff>
    </xdr:from>
    <xdr:to>
      <xdr:col>4</xdr:col>
      <xdr:colOff>615428</xdr:colOff>
      <xdr:row>354</xdr:row>
      <xdr:rowOff>476228</xdr:rowOff>
    </xdr:to>
    <xdr:pic>
      <xdr:nvPicPr>
        <xdr:cNvPr id="169" name="図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3429000" y="87338647"/>
          <a:ext cx="638736" cy="442610"/>
        </a:xfrm>
        <a:prstGeom prst="rect">
          <a:avLst/>
        </a:prstGeom>
      </xdr:spPr>
    </xdr:pic>
    <xdr:clientData/>
  </xdr:twoCellAnchor>
  <xdr:twoCellAnchor editAs="oneCell">
    <xdr:from>
      <xdr:col>4</xdr:col>
      <xdr:colOff>33618</xdr:colOff>
      <xdr:row>355</xdr:row>
      <xdr:rowOff>33618</xdr:rowOff>
    </xdr:from>
    <xdr:to>
      <xdr:col>4</xdr:col>
      <xdr:colOff>619462</xdr:colOff>
      <xdr:row>355</xdr:row>
      <xdr:rowOff>460697</xdr:rowOff>
    </xdr:to>
    <xdr:pic>
      <xdr:nvPicPr>
        <xdr:cNvPr id="170" name="図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3440206" y="87854118"/>
          <a:ext cx="616324" cy="427079"/>
        </a:xfrm>
        <a:prstGeom prst="rect">
          <a:avLst/>
        </a:prstGeom>
      </xdr:spPr>
    </xdr:pic>
    <xdr:clientData/>
  </xdr:twoCellAnchor>
  <xdr:twoCellAnchor editAs="oneCell">
    <xdr:from>
      <xdr:col>4</xdr:col>
      <xdr:colOff>33618</xdr:colOff>
      <xdr:row>356</xdr:row>
      <xdr:rowOff>44824</xdr:rowOff>
    </xdr:from>
    <xdr:to>
      <xdr:col>4</xdr:col>
      <xdr:colOff>615876</xdr:colOff>
      <xdr:row>356</xdr:row>
      <xdr:rowOff>464138</xdr:rowOff>
    </xdr:to>
    <xdr:pic>
      <xdr:nvPicPr>
        <xdr:cNvPr id="171" name="図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3440206" y="88380795"/>
          <a:ext cx="605118" cy="419314"/>
        </a:xfrm>
        <a:prstGeom prst="rect">
          <a:avLst/>
        </a:prstGeom>
      </xdr:spPr>
    </xdr:pic>
    <xdr:clientData/>
  </xdr:twoCellAnchor>
  <xdr:twoCellAnchor editAs="oneCell">
    <xdr:from>
      <xdr:col>4</xdr:col>
      <xdr:colOff>22412</xdr:colOff>
      <xdr:row>183</xdr:row>
      <xdr:rowOff>44824</xdr:rowOff>
    </xdr:from>
    <xdr:to>
      <xdr:col>4</xdr:col>
      <xdr:colOff>615876</xdr:colOff>
      <xdr:row>183</xdr:row>
      <xdr:rowOff>471903</xdr:rowOff>
    </xdr:to>
    <xdr:pic>
      <xdr:nvPicPr>
        <xdr:cNvPr id="172" name="図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3429000" y="88896265"/>
          <a:ext cx="616324" cy="427079"/>
        </a:xfrm>
        <a:prstGeom prst="rect">
          <a:avLst/>
        </a:prstGeom>
      </xdr:spPr>
    </xdr:pic>
    <xdr:clientData/>
  </xdr:twoCellAnchor>
  <xdr:twoCellAnchor editAs="oneCell">
    <xdr:from>
      <xdr:col>4</xdr:col>
      <xdr:colOff>22412</xdr:colOff>
      <xdr:row>152</xdr:row>
      <xdr:rowOff>44824</xdr:rowOff>
    </xdr:from>
    <xdr:to>
      <xdr:col>4</xdr:col>
      <xdr:colOff>619462</xdr:colOff>
      <xdr:row>152</xdr:row>
      <xdr:rowOff>479668</xdr:rowOff>
    </xdr:to>
    <xdr:pic>
      <xdr:nvPicPr>
        <xdr:cNvPr id="173" name="図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3429000" y="89411736"/>
          <a:ext cx="627530" cy="434844"/>
        </a:xfrm>
        <a:prstGeom prst="rect">
          <a:avLst/>
        </a:prstGeom>
      </xdr:spPr>
    </xdr:pic>
    <xdr:clientData/>
  </xdr:twoCellAnchor>
  <xdr:twoCellAnchor editAs="oneCell">
    <xdr:from>
      <xdr:col>4</xdr:col>
      <xdr:colOff>22412</xdr:colOff>
      <xdr:row>58</xdr:row>
      <xdr:rowOff>44824</xdr:rowOff>
    </xdr:from>
    <xdr:to>
      <xdr:col>4</xdr:col>
      <xdr:colOff>615428</xdr:colOff>
      <xdr:row>58</xdr:row>
      <xdr:rowOff>487434</xdr:rowOff>
    </xdr:to>
    <xdr:pic>
      <xdr:nvPicPr>
        <xdr:cNvPr id="174" name="図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3429000" y="89927206"/>
          <a:ext cx="638736" cy="442610"/>
        </a:xfrm>
        <a:prstGeom prst="rect">
          <a:avLst/>
        </a:prstGeom>
      </xdr:spPr>
    </xdr:pic>
    <xdr:clientData/>
  </xdr:twoCellAnchor>
  <xdr:twoCellAnchor editAs="oneCell">
    <xdr:from>
      <xdr:col>4</xdr:col>
      <xdr:colOff>22412</xdr:colOff>
      <xdr:row>353</xdr:row>
      <xdr:rowOff>44824</xdr:rowOff>
    </xdr:from>
    <xdr:to>
      <xdr:col>4</xdr:col>
      <xdr:colOff>619462</xdr:colOff>
      <xdr:row>353</xdr:row>
      <xdr:rowOff>479668</xdr:rowOff>
    </xdr:to>
    <xdr:pic>
      <xdr:nvPicPr>
        <xdr:cNvPr id="175" name="図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3429000" y="90442677"/>
          <a:ext cx="627530" cy="434844"/>
        </a:xfrm>
        <a:prstGeom prst="rect">
          <a:avLst/>
        </a:prstGeom>
      </xdr:spPr>
    </xdr:pic>
    <xdr:clientData/>
  </xdr:twoCellAnchor>
  <xdr:twoCellAnchor editAs="oneCell">
    <xdr:from>
      <xdr:col>4</xdr:col>
      <xdr:colOff>22412</xdr:colOff>
      <xdr:row>181</xdr:row>
      <xdr:rowOff>44824</xdr:rowOff>
    </xdr:from>
    <xdr:to>
      <xdr:col>4</xdr:col>
      <xdr:colOff>615428</xdr:colOff>
      <xdr:row>181</xdr:row>
      <xdr:rowOff>487434</xdr:rowOff>
    </xdr:to>
    <xdr:pic>
      <xdr:nvPicPr>
        <xdr:cNvPr id="176" name="図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3429000" y="90958148"/>
          <a:ext cx="638736" cy="442610"/>
        </a:xfrm>
        <a:prstGeom prst="rect">
          <a:avLst/>
        </a:prstGeom>
      </xdr:spPr>
    </xdr:pic>
    <xdr:clientData/>
  </xdr:twoCellAnchor>
  <xdr:twoCellAnchor editAs="oneCell">
    <xdr:from>
      <xdr:col>4</xdr:col>
      <xdr:colOff>33618</xdr:colOff>
      <xdr:row>57</xdr:row>
      <xdr:rowOff>44824</xdr:rowOff>
    </xdr:from>
    <xdr:to>
      <xdr:col>4</xdr:col>
      <xdr:colOff>619462</xdr:colOff>
      <xdr:row>57</xdr:row>
      <xdr:rowOff>471903</xdr:rowOff>
    </xdr:to>
    <xdr:pic>
      <xdr:nvPicPr>
        <xdr:cNvPr id="177" name="図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440206" y="91473618"/>
          <a:ext cx="616324" cy="427079"/>
        </a:xfrm>
        <a:prstGeom prst="rect">
          <a:avLst/>
        </a:prstGeom>
      </xdr:spPr>
    </xdr:pic>
    <xdr:clientData/>
  </xdr:twoCellAnchor>
  <xdr:twoCellAnchor editAs="oneCell">
    <xdr:from>
      <xdr:col>4</xdr:col>
      <xdr:colOff>22412</xdr:colOff>
      <xdr:row>56</xdr:row>
      <xdr:rowOff>33618</xdr:rowOff>
    </xdr:from>
    <xdr:to>
      <xdr:col>4</xdr:col>
      <xdr:colOff>615428</xdr:colOff>
      <xdr:row>56</xdr:row>
      <xdr:rowOff>476228</xdr:rowOff>
    </xdr:to>
    <xdr:pic>
      <xdr:nvPicPr>
        <xdr:cNvPr id="178" name="図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3429000" y="91977883"/>
          <a:ext cx="638736" cy="442610"/>
        </a:xfrm>
        <a:prstGeom prst="rect">
          <a:avLst/>
        </a:prstGeom>
      </xdr:spPr>
    </xdr:pic>
    <xdr:clientData/>
  </xdr:twoCellAnchor>
  <xdr:twoCellAnchor editAs="oneCell">
    <xdr:from>
      <xdr:col>4</xdr:col>
      <xdr:colOff>22412</xdr:colOff>
      <xdr:row>351</xdr:row>
      <xdr:rowOff>33618</xdr:rowOff>
    </xdr:from>
    <xdr:to>
      <xdr:col>4</xdr:col>
      <xdr:colOff>619462</xdr:colOff>
      <xdr:row>351</xdr:row>
      <xdr:rowOff>468462</xdr:rowOff>
    </xdr:to>
    <xdr:pic>
      <xdr:nvPicPr>
        <xdr:cNvPr id="179" name="図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3429000" y="92493353"/>
          <a:ext cx="627530" cy="434844"/>
        </a:xfrm>
        <a:prstGeom prst="rect">
          <a:avLst/>
        </a:prstGeom>
      </xdr:spPr>
    </xdr:pic>
    <xdr:clientData/>
  </xdr:twoCellAnchor>
  <xdr:twoCellAnchor editAs="oneCell">
    <xdr:from>
      <xdr:col>4</xdr:col>
      <xdr:colOff>22412</xdr:colOff>
      <xdr:row>352</xdr:row>
      <xdr:rowOff>33618</xdr:rowOff>
    </xdr:from>
    <xdr:to>
      <xdr:col>4</xdr:col>
      <xdr:colOff>615428</xdr:colOff>
      <xdr:row>352</xdr:row>
      <xdr:rowOff>476228</xdr:rowOff>
    </xdr:to>
    <xdr:pic>
      <xdr:nvPicPr>
        <xdr:cNvPr id="180" name="図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3429000" y="93008824"/>
          <a:ext cx="638736" cy="442610"/>
        </a:xfrm>
        <a:prstGeom prst="rect">
          <a:avLst/>
        </a:prstGeom>
      </xdr:spPr>
    </xdr:pic>
    <xdr:clientData/>
  </xdr:twoCellAnchor>
  <xdr:twoCellAnchor editAs="oneCell">
    <xdr:from>
      <xdr:col>4</xdr:col>
      <xdr:colOff>22412</xdr:colOff>
      <xdr:row>55</xdr:row>
      <xdr:rowOff>33618</xdr:rowOff>
    </xdr:from>
    <xdr:to>
      <xdr:col>4</xdr:col>
      <xdr:colOff>615428</xdr:colOff>
      <xdr:row>55</xdr:row>
      <xdr:rowOff>476228</xdr:rowOff>
    </xdr:to>
    <xdr:pic>
      <xdr:nvPicPr>
        <xdr:cNvPr id="181" name="図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3429000" y="93524294"/>
          <a:ext cx="638736" cy="442610"/>
        </a:xfrm>
        <a:prstGeom prst="rect">
          <a:avLst/>
        </a:prstGeom>
      </xdr:spPr>
    </xdr:pic>
    <xdr:clientData/>
  </xdr:twoCellAnchor>
  <xdr:twoCellAnchor editAs="oneCell">
    <xdr:from>
      <xdr:col>4</xdr:col>
      <xdr:colOff>22412</xdr:colOff>
      <xdr:row>61</xdr:row>
      <xdr:rowOff>33618</xdr:rowOff>
    </xdr:from>
    <xdr:to>
      <xdr:col>4</xdr:col>
      <xdr:colOff>615926</xdr:colOff>
      <xdr:row>61</xdr:row>
      <xdr:rowOff>481853</xdr:rowOff>
    </xdr:to>
    <xdr:pic>
      <xdr:nvPicPr>
        <xdr:cNvPr id="182" name="図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3429000" y="94039765"/>
          <a:ext cx="646854" cy="448235"/>
        </a:xfrm>
        <a:prstGeom prst="rect">
          <a:avLst/>
        </a:prstGeom>
      </xdr:spPr>
    </xdr:pic>
    <xdr:clientData/>
  </xdr:twoCellAnchor>
  <xdr:twoCellAnchor editAs="oneCell">
    <xdr:from>
      <xdr:col>4</xdr:col>
      <xdr:colOff>22412</xdr:colOff>
      <xdr:row>151</xdr:row>
      <xdr:rowOff>22412</xdr:rowOff>
    </xdr:from>
    <xdr:to>
      <xdr:col>4</xdr:col>
      <xdr:colOff>619462</xdr:colOff>
      <xdr:row>151</xdr:row>
      <xdr:rowOff>457256</xdr:rowOff>
    </xdr:to>
    <xdr:pic>
      <xdr:nvPicPr>
        <xdr:cNvPr id="183" name="図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3429000" y="94544030"/>
          <a:ext cx="627530" cy="434844"/>
        </a:xfrm>
        <a:prstGeom prst="rect">
          <a:avLst/>
        </a:prstGeom>
      </xdr:spPr>
    </xdr:pic>
    <xdr:clientData/>
  </xdr:twoCellAnchor>
  <xdr:twoCellAnchor editAs="oneCell">
    <xdr:from>
      <xdr:col>4</xdr:col>
      <xdr:colOff>22412</xdr:colOff>
      <xdr:row>350</xdr:row>
      <xdr:rowOff>44824</xdr:rowOff>
    </xdr:from>
    <xdr:to>
      <xdr:col>4</xdr:col>
      <xdr:colOff>619462</xdr:colOff>
      <xdr:row>350</xdr:row>
      <xdr:rowOff>479668</xdr:rowOff>
    </xdr:to>
    <xdr:pic>
      <xdr:nvPicPr>
        <xdr:cNvPr id="184" name="図 183">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3429000" y="95081912"/>
          <a:ext cx="627530" cy="434844"/>
        </a:xfrm>
        <a:prstGeom prst="rect">
          <a:avLst/>
        </a:prstGeom>
      </xdr:spPr>
    </xdr:pic>
    <xdr:clientData/>
  </xdr:twoCellAnchor>
  <xdr:twoCellAnchor editAs="oneCell">
    <xdr:from>
      <xdr:col>4</xdr:col>
      <xdr:colOff>44824</xdr:colOff>
      <xdr:row>180</xdr:row>
      <xdr:rowOff>56030</xdr:rowOff>
    </xdr:from>
    <xdr:to>
      <xdr:col>4</xdr:col>
      <xdr:colOff>619910</xdr:colOff>
      <xdr:row>180</xdr:row>
      <xdr:rowOff>459814</xdr:rowOff>
    </xdr:to>
    <xdr:pic>
      <xdr:nvPicPr>
        <xdr:cNvPr id="185" name="図 184">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3451412" y="95608589"/>
          <a:ext cx="582706" cy="403784"/>
        </a:xfrm>
        <a:prstGeom prst="rect">
          <a:avLst/>
        </a:prstGeom>
      </xdr:spPr>
    </xdr:pic>
    <xdr:clientData/>
  </xdr:twoCellAnchor>
  <xdr:twoCellAnchor editAs="oneCell">
    <xdr:from>
      <xdr:col>4</xdr:col>
      <xdr:colOff>33618</xdr:colOff>
      <xdr:row>182</xdr:row>
      <xdr:rowOff>33618</xdr:rowOff>
    </xdr:from>
    <xdr:to>
      <xdr:col>4</xdr:col>
      <xdr:colOff>619462</xdr:colOff>
      <xdr:row>182</xdr:row>
      <xdr:rowOff>460697</xdr:rowOff>
    </xdr:to>
    <xdr:pic>
      <xdr:nvPicPr>
        <xdr:cNvPr id="186" name="図 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3440206" y="96101647"/>
          <a:ext cx="616324" cy="427079"/>
        </a:xfrm>
        <a:prstGeom prst="rect">
          <a:avLst/>
        </a:prstGeom>
      </xdr:spPr>
    </xdr:pic>
    <xdr:clientData/>
  </xdr:twoCellAnchor>
  <xdr:twoCellAnchor editAs="oneCell">
    <xdr:from>
      <xdr:col>4</xdr:col>
      <xdr:colOff>33618</xdr:colOff>
      <xdr:row>189</xdr:row>
      <xdr:rowOff>44824</xdr:rowOff>
    </xdr:from>
    <xdr:to>
      <xdr:col>4</xdr:col>
      <xdr:colOff>617651</xdr:colOff>
      <xdr:row>189</xdr:row>
      <xdr:rowOff>470648</xdr:rowOff>
    </xdr:to>
    <xdr:pic>
      <xdr:nvPicPr>
        <xdr:cNvPr id="187" name="図 186">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3440206" y="96628324"/>
          <a:ext cx="614513" cy="425824"/>
        </a:xfrm>
        <a:prstGeom prst="rect">
          <a:avLst/>
        </a:prstGeom>
      </xdr:spPr>
    </xdr:pic>
    <xdr:clientData/>
  </xdr:twoCellAnchor>
  <xdr:twoCellAnchor editAs="oneCell">
    <xdr:from>
      <xdr:col>4</xdr:col>
      <xdr:colOff>22412</xdr:colOff>
      <xdr:row>263</xdr:row>
      <xdr:rowOff>44824</xdr:rowOff>
    </xdr:from>
    <xdr:to>
      <xdr:col>4</xdr:col>
      <xdr:colOff>615427</xdr:colOff>
      <xdr:row>263</xdr:row>
      <xdr:rowOff>487433</xdr:rowOff>
    </xdr:to>
    <xdr:pic>
      <xdr:nvPicPr>
        <xdr:cNvPr id="188" name="図 187">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3563471" y="97143795"/>
          <a:ext cx="638735" cy="442609"/>
        </a:xfrm>
        <a:prstGeom prst="rect">
          <a:avLst/>
        </a:prstGeom>
      </xdr:spPr>
    </xdr:pic>
    <xdr:clientData/>
  </xdr:twoCellAnchor>
  <xdr:twoCellAnchor editAs="oneCell">
    <xdr:from>
      <xdr:col>4</xdr:col>
      <xdr:colOff>33618</xdr:colOff>
      <xdr:row>278</xdr:row>
      <xdr:rowOff>44824</xdr:rowOff>
    </xdr:from>
    <xdr:to>
      <xdr:col>4</xdr:col>
      <xdr:colOff>615875</xdr:colOff>
      <xdr:row>278</xdr:row>
      <xdr:rowOff>464137</xdr:rowOff>
    </xdr:to>
    <xdr:pic>
      <xdr:nvPicPr>
        <xdr:cNvPr id="189" name="図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3574677" y="97659265"/>
          <a:ext cx="605117" cy="419313"/>
        </a:xfrm>
        <a:prstGeom prst="rect">
          <a:avLst/>
        </a:prstGeom>
      </xdr:spPr>
    </xdr:pic>
    <xdr:clientData/>
  </xdr:twoCellAnchor>
  <xdr:twoCellAnchor editAs="oneCell">
    <xdr:from>
      <xdr:col>4</xdr:col>
      <xdr:colOff>22412</xdr:colOff>
      <xdr:row>279</xdr:row>
      <xdr:rowOff>33618</xdr:rowOff>
    </xdr:from>
    <xdr:to>
      <xdr:col>4</xdr:col>
      <xdr:colOff>615427</xdr:colOff>
      <xdr:row>279</xdr:row>
      <xdr:rowOff>476227</xdr:rowOff>
    </xdr:to>
    <xdr:pic>
      <xdr:nvPicPr>
        <xdr:cNvPr id="190" name="図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3563471" y="98163530"/>
          <a:ext cx="638735" cy="442609"/>
        </a:xfrm>
        <a:prstGeom prst="rect">
          <a:avLst/>
        </a:prstGeom>
      </xdr:spPr>
    </xdr:pic>
    <xdr:clientData/>
  </xdr:twoCellAnchor>
  <xdr:twoCellAnchor editAs="oneCell">
    <xdr:from>
      <xdr:col>4</xdr:col>
      <xdr:colOff>33618</xdr:colOff>
      <xdr:row>280</xdr:row>
      <xdr:rowOff>44824</xdr:rowOff>
    </xdr:from>
    <xdr:to>
      <xdr:col>4</xdr:col>
      <xdr:colOff>617651</xdr:colOff>
      <xdr:row>280</xdr:row>
      <xdr:rowOff>470648</xdr:rowOff>
    </xdr:to>
    <xdr:pic>
      <xdr:nvPicPr>
        <xdr:cNvPr id="191" name="図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3574677" y="98690206"/>
          <a:ext cx="614513" cy="425824"/>
        </a:xfrm>
        <a:prstGeom prst="rect">
          <a:avLst/>
        </a:prstGeom>
      </xdr:spPr>
    </xdr:pic>
    <xdr:clientData/>
  </xdr:twoCellAnchor>
  <xdr:twoCellAnchor editAs="oneCell">
    <xdr:from>
      <xdr:col>4</xdr:col>
      <xdr:colOff>11206</xdr:colOff>
      <xdr:row>281</xdr:row>
      <xdr:rowOff>44824</xdr:rowOff>
    </xdr:from>
    <xdr:to>
      <xdr:col>4</xdr:col>
      <xdr:colOff>619461</xdr:colOff>
      <xdr:row>281</xdr:row>
      <xdr:rowOff>487433</xdr:rowOff>
    </xdr:to>
    <xdr:pic>
      <xdr:nvPicPr>
        <xdr:cNvPr id="192" name="図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3552265" y="99205677"/>
          <a:ext cx="638735" cy="442609"/>
        </a:xfrm>
        <a:prstGeom prst="rect">
          <a:avLst/>
        </a:prstGeom>
      </xdr:spPr>
    </xdr:pic>
    <xdr:clientData/>
  </xdr:twoCellAnchor>
  <xdr:twoCellAnchor editAs="oneCell">
    <xdr:from>
      <xdr:col>4</xdr:col>
      <xdr:colOff>22412</xdr:colOff>
      <xdr:row>282</xdr:row>
      <xdr:rowOff>33618</xdr:rowOff>
    </xdr:from>
    <xdr:to>
      <xdr:col>4</xdr:col>
      <xdr:colOff>615427</xdr:colOff>
      <xdr:row>282</xdr:row>
      <xdr:rowOff>476227</xdr:rowOff>
    </xdr:to>
    <xdr:pic>
      <xdr:nvPicPr>
        <xdr:cNvPr id="193" name="図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3563471" y="99709942"/>
          <a:ext cx="638735" cy="442609"/>
        </a:xfrm>
        <a:prstGeom prst="rect">
          <a:avLst/>
        </a:prstGeom>
      </xdr:spPr>
    </xdr:pic>
    <xdr:clientData/>
  </xdr:twoCellAnchor>
  <xdr:twoCellAnchor editAs="oneCell">
    <xdr:from>
      <xdr:col>4</xdr:col>
      <xdr:colOff>22412</xdr:colOff>
      <xdr:row>283</xdr:row>
      <xdr:rowOff>33618</xdr:rowOff>
    </xdr:from>
    <xdr:to>
      <xdr:col>4</xdr:col>
      <xdr:colOff>619461</xdr:colOff>
      <xdr:row>283</xdr:row>
      <xdr:rowOff>468462</xdr:rowOff>
    </xdr:to>
    <xdr:pic>
      <xdr:nvPicPr>
        <xdr:cNvPr id="194" name="図 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3563471" y="100225412"/>
          <a:ext cx="627529" cy="434844"/>
        </a:xfrm>
        <a:prstGeom prst="rect">
          <a:avLst/>
        </a:prstGeom>
      </xdr:spPr>
    </xdr:pic>
    <xdr:clientData/>
  </xdr:twoCellAnchor>
  <xdr:twoCellAnchor editAs="oneCell">
    <xdr:from>
      <xdr:col>4</xdr:col>
      <xdr:colOff>22412</xdr:colOff>
      <xdr:row>284</xdr:row>
      <xdr:rowOff>33618</xdr:rowOff>
    </xdr:from>
    <xdr:to>
      <xdr:col>4</xdr:col>
      <xdr:colOff>615875</xdr:colOff>
      <xdr:row>284</xdr:row>
      <xdr:rowOff>460697</xdr:rowOff>
    </xdr:to>
    <xdr:pic>
      <xdr:nvPicPr>
        <xdr:cNvPr id="195" name="図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3563471" y="100740883"/>
          <a:ext cx="616323" cy="427079"/>
        </a:xfrm>
        <a:prstGeom prst="rect">
          <a:avLst/>
        </a:prstGeom>
      </xdr:spPr>
    </xdr:pic>
    <xdr:clientData/>
  </xdr:twoCellAnchor>
  <xdr:twoCellAnchor editAs="oneCell">
    <xdr:from>
      <xdr:col>4</xdr:col>
      <xdr:colOff>22412</xdr:colOff>
      <xdr:row>285</xdr:row>
      <xdr:rowOff>56030</xdr:rowOff>
    </xdr:from>
    <xdr:to>
      <xdr:col>4</xdr:col>
      <xdr:colOff>615875</xdr:colOff>
      <xdr:row>285</xdr:row>
      <xdr:rowOff>483109</xdr:rowOff>
    </xdr:to>
    <xdr:pic>
      <xdr:nvPicPr>
        <xdr:cNvPr id="196" name="図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3563471" y="101278765"/>
          <a:ext cx="616323" cy="427079"/>
        </a:xfrm>
        <a:prstGeom prst="rect">
          <a:avLst/>
        </a:prstGeom>
      </xdr:spPr>
    </xdr:pic>
    <xdr:clientData/>
  </xdr:twoCellAnchor>
  <xdr:twoCellAnchor editAs="oneCell">
    <xdr:from>
      <xdr:col>4</xdr:col>
      <xdr:colOff>22412</xdr:colOff>
      <xdr:row>286</xdr:row>
      <xdr:rowOff>44824</xdr:rowOff>
    </xdr:from>
    <xdr:to>
      <xdr:col>4</xdr:col>
      <xdr:colOff>615875</xdr:colOff>
      <xdr:row>286</xdr:row>
      <xdr:rowOff>471903</xdr:rowOff>
    </xdr:to>
    <xdr:pic>
      <xdr:nvPicPr>
        <xdr:cNvPr id="197" name="図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3563471" y="101783030"/>
          <a:ext cx="616323" cy="427079"/>
        </a:xfrm>
        <a:prstGeom prst="rect">
          <a:avLst/>
        </a:prstGeom>
      </xdr:spPr>
    </xdr:pic>
    <xdr:clientData/>
  </xdr:twoCellAnchor>
  <xdr:twoCellAnchor editAs="oneCell">
    <xdr:from>
      <xdr:col>4</xdr:col>
      <xdr:colOff>22412</xdr:colOff>
      <xdr:row>287</xdr:row>
      <xdr:rowOff>44825</xdr:rowOff>
    </xdr:from>
    <xdr:to>
      <xdr:col>4</xdr:col>
      <xdr:colOff>619461</xdr:colOff>
      <xdr:row>287</xdr:row>
      <xdr:rowOff>479669</xdr:rowOff>
    </xdr:to>
    <xdr:pic>
      <xdr:nvPicPr>
        <xdr:cNvPr id="199" name="図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3563471" y="102298501"/>
          <a:ext cx="627529" cy="434844"/>
        </a:xfrm>
        <a:prstGeom prst="rect">
          <a:avLst/>
        </a:prstGeom>
      </xdr:spPr>
    </xdr:pic>
    <xdr:clientData/>
  </xdr:twoCellAnchor>
  <xdr:twoCellAnchor editAs="oneCell">
    <xdr:from>
      <xdr:col>4</xdr:col>
      <xdr:colOff>33618</xdr:colOff>
      <xdr:row>288</xdr:row>
      <xdr:rowOff>44824</xdr:rowOff>
    </xdr:from>
    <xdr:to>
      <xdr:col>4</xdr:col>
      <xdr:colOff>619461</xdr:colOff>
      <xdr:row>288</xdr:row>
      <xdr:rowOff>471903</xdr:rowOff>
    </xdr:to>
    <xdr:pic>
      <xdr:nvPicPr>
        <xdr:cNvPr id="200" name="図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3574677" y="102813971"/>
          <a:ext cx="616323" cy="427079"/>
        </a:xfrm>
        <a:prstGeom prst="rect">
          <a:avLst/>
        </a:prstGeom>
      </xdr:spPr>
    </xdr:pic>
    <xdr:clientData/>
  </xdr:twoCellAnchor>
  <xdr:twoCellAnchor editAs="oneCell">
    <xdr:from>
      <xdr:col>4</xdr:col>
      <xdr:colOff>22412</xdr:colOff>
      <xdr:row>289</xdr:row>
      <xdr:rowOff>44824</xdr:rowOff>
    </xdr:from>
    <xdr:to>
      <xdr:col>4</xdr:col>
      <xdr:colOff>614995</xdr:colOff>
      <xdr:row>289</xdr:row>
      <xdr:rowOff>481853</xdr:rowOff>
    </xdr:to>
    <xdr:pic>
      <xdr:nvPicPr>
        <xdr:cNvPr id="201" name="図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3563471" y="103329442"/>
          <a:ext cx="630683" cy="437029"/>
        </a:xfrm>
        <a:prstGeom prst="rect">
          <a:avLst/>
        </a:prstGeom>
      </xdr:spPr>
    </xdr:pic>
    <xdr:clientData/>
  </xdr:twoCellAnchor>
  <xdr:twoCellAnchor editAs="oneCell">
    <xdr:from>
      <xdr:col>4</xdr:col>
      <xdr:colOff>22412</xdr:colOff>
      <xdr:row>290</xdr:row>
      <xdr:rowOff>44824</xdr:rowOff>
    </xdr:from>
    <xdr:to>
      <xdr:col>4</xdr:col>
      <xdr:colOff>619461</xdr:colOff>
      <xdr:row>290</xdr:row>
      <xdr:rowOff>479668</xdr:rowOff>
    </xdr:to>
    <xdr:pic>
      <xdr:nvPicPr>
        <xdr:cNvPr id="202" name="図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3563471" y="103844912"/>
          <a:ext cx="627529" cy="434844"/>
        </a:xfrm>
        <a:prstGeom prst="rect">
          <a:avLst/>
        </a:prstGeom>
      </xdr:spPr>
    </xdr:pic>
    <xdr:clientData/>
  </xdr:twoCellAnchor>
  <xdr:twoCellAnchor editAs="oneCell">
    <xdr:from>
      <xdr:col>4</xdr:col>
      <xdr:colOff>33618</xdr:colOff>
      <xdr:row>291</xdr:row>
      <xdr:rowOff>44824</xdr:rowOff>
    </xdr:from>
    <xdr:to>
      <xdr:col>4</xdr:col>
      <xdr:colOff>615875</xdr:colOff>
      <xdr:row>291</xdr:row>
      <xdr:rowOff>464137</xdr:rowOff>
    </xdr:to>
    <xdr:pic>
      <xdr:nvPicPr>
        <xdr:cNvPr id="203" name="図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3574677" y="104360383"/>
          <a:ext cx="605117" cy="419313"/>
        </a:xfrm>
        <a:prstGeom prst="rect">
          <a:avLst/>
        </a:prstGeom>
      </xdr:spPr>
    </xdr:pic>
    <xdr:clientData/>
  </xdr:twoCellAnchor>
  <xdr:twoCellAnchor editAs="oneCell">
    <xdr:from>
      <xdr:col>4</xdr:col>
      <xdr:colOff>22412</xdr:colOff>
      <xdr:row>292</xdr:row>
      <xdr:rowOff>33618</xdr:rowOff>
    </xdr:from>
    <xdr:to>
      <xdr:col>4</xdr:col>
      <xdr:colOff>614996</xdr:colOff>
      <xdr:row>292</xdr:row>
      <xdr:rowOff>470648</xdr:rowOff>
    </xdr:to>
    <xdr:pic>
      <xdr:nvPicPr>
        <xdr:cNvPr id="204" name="図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3563471" y="104864647"/>
          <a:ext cx="630684" cy="437030"/>
        </a:xfrm>
        <a:prstGeom prst="rect">
          <a:avLst/>
        </a:prstGeom>
      </xdr:spPr>
    </xdr:pic>
    <xdr:clientData/>
  </xdr:twoCellAnchor>
  <xdr:twoCellAnchor editAs="oneCell">
    <xdr:from>
      <xdr:col>4</xdr:col>
      <xdr:colOff>22412</xdr:colOff>
      <xdr:row>293</xdr:row>
      <xdr:rowOff>44824</xdr:rowOff>
    </xdr:from>
    <xdr:to>
      <xdr:col>4</xdr:col>
      <xdr:colOff>614065</xdr:colOff>
      <xdr:row>293</xdr:row>
      <xdr:rowOff>470648</xdr:rowOff>
    </xdr:to>
    <xdr:pic>
      <xdr:nvPicPr>
        <xdr:cNvPr id="205" name="図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3563471" y="105391324"/>
          <a:ext cx="614513" cy="425824"/>
        </a:xfrm>
        <a:prstGeom prst="rect">
          <a:avLst/>
        </a:prstGeom>
      </xdr:spPr>
    </xdr:pic>
    <xdr:clientData/>
  </xdr:twoCellAnchor>
  <xdr:twoCellAnchor editAs="oneCell">
    <xdr:from>
      <xdr:col>4</xdr:col>
      <xdr:colOff>22412</xdr:colOff>
      <xdr:row>416</xdr:row>
      <xdr:rowOff>44824</xdr:rowOff>
    </xdr:from>
    <xdr:to>
      <xdr:col>4</xdr:col>
      <xdr:colOff>619461</xdr:colOff>
      <xdr:row>416</xdr:row>
      <xdr:rowOff>479668</xdr:rowOff>
    </xdr:to>
    <xdr:pic>
      <xdr:nvPicPr>
        <xdr:cNvPr id="206" name="図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3563471" y="105906795"/>
          <a:ext cx="627529" cy="434844"/>
        </a:xfrm>
        <a:prstGeom prst="rect">
          <a:avLst/>
        </a:prstGeom>
      </xdr:spPr>
    </xdr:pic>
    <xdr:clientData/>
  </xdr:twoCellAnchor>
  <xdr:twoCellAnchor editAs="oneCell">
    <xdr:from>
      <xdr:col>4</xdr:col>
      <xdr:colOff>22412</xdr:colOff>
      <xdr:row>417</xdr:row>
      <xdr:rowOff>33618</xdr:rowOff>
    </xdr:from>
    <xdr:to>
      <xdr:col>4</xdr:col>
      <xdr:colOff>615875</xdr:colOff>
      <xdr:row>417</xdr:row>
      <xdr:rowOff>460697</xdr:rowOff>
    </xdr:to>
    <xdr:pic>
      <xdr:nvPicPr>
        <xdr:cNvPr id="207" name="図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3563471" y="106411059"/>
          <a:ext cx="616323" cy="427079"/>
        </a:xfrm>
        <a:prstGeom prst="rect">
          <a:avLst/>
        </a:prstGeom>
      </xdr:spPr>
    </xdr:pic>
    <xdr:clientData/>
  </xdr:twoCellAnchor>
  <xdr:twoCellAnchor editAs="oneCell">
    <xdr:from>
      <xdr:col>4</xdr:col>
      <xdr:colOff>22412</xdr:colOff>
      <xdr:row>396</xdr:row>
      <xdr:rowOff>33618</xdr:rowOff>
    </xdr:from>
    <xdr:to>
      <xdr:col>4</xdr:col>
      <xdr:colOff>615427</xdr:colOff>
      <xdr:row>396</xdr:row>
      <xdr:rowOff>476227</xdr:rowOff>
    </xdr:to>
    <xdr:pic>
      <xdr:nvPicPr>
        <xdr:cNvPr id="208" name="図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3563471" y="106926530"/>
          <a:ext cx="638735" cy="442609"/>
        </a:xfrm>
        <a:prstGeom prst="rect">
          <a:avLst/>
        </a:prstGeom>
      </xdr:spPr>
    </xdr:pic>
    <xdr:clientData/>
  </xdr:twoCellAnchor>
  <xdr:twoCellAnchor editAs="oneCell">
    <xdr:from>
      <xdr:col>4</xdr:col>
      <xdr:colOff>22412</xdr:colOff>
      <xdr:row>418</xdr:row>
      <xdr:rowOff>44823</xdr:rowOff>
    </xdr:from>
    <xdr:to>
      <xdr:col>4</xdr:col>
      <xdr:colOff>615875</xdr:colOff>
      <xdr:row>418</xdr:row>
      <xdr:rowOff>471902</xdr:rowOff>
    </xdr:to>
    <xdr:pic>
      <xdr:nvPicPr>
        <xdr:cNvPr id="209" name="図 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3563471" y="107453205"/>
          <a:ext cx="616323" cy="427079"/>
        </a:xfrm>
        <a:prstGeom prst="rect">
          <a:avLst/>
        </a:prstGeom>
      </xdr:spPr>
    </xdr:pic>
    <xdr:clientData/>
  </xdr:twoCellAnchor>
  <xdr:twoCellAnchor editAs="oneCell">
    <xdr:from>
      <xdr:col>4</xdr:col>
      <xdr:colOff>33618</xdr:colOff>
      <xdr:row>419</xdr:row>
      <xdr:rowOff>44824</xdr:rowOff>
    </xdr:from>
    <xdr:to>
      <xdr:col>4</xdr:col>
      <xdr:colOff>617649</xdr:colOff>
      <xdr:row>419</xdr:row>
      <xdr:rowOff>470647</xdr:rowOff>
    </xdr:to>
    <xdr:pic>
      <xdr:nvPicPr>
        <xdr:cNvPr id="210" name="図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3574677" y="107968677"/>
          <a:ext cx="614511" cy="425823"/>
        </a:xfrm>
        <a:prstGeom prst="rect">
          <a:avLst/>
        </a:prstGeom>
      </xdr:spPr>
    </xdr:pic>
    <xdr:clientData/>
  </xdr:twoCellAnchor>
  <xdr:twoCellAnchor editAs="oneCell">
    <xdr:from>
      <xdr:col>4</xdr:col>
      <xdr:colOff>33618</xdr:colOff>
      <xdr:row>392</xdr:row>
      <xdr:rowOff>44824</xdr:rowOff>
    </xdr:from>
    <xdr:to>
      <xdr:col>4</xdr:col>
      <xdr:colOff>615875</xdr:colOff>
      <xdr:row>392</xdr:row>
      <xdr:rowOff>464137</xdr:rowOff>
    </xdr:to>
    <xdr:pic>
      <xdr:nvPicPr>
        <xdr:cNvPr id="211" name="図 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3574677" y="108484148"/>
          <a:ext cx="605117" cy="419313"/>
        </a:xfrm>
        <a:prstGeom prst="rect">
          <a:avLst/>
        </a:prstGeom>
      </xdr:spPr>
    </xdr:pic>
    <xdr:clientData/>
  </xdr:twoCellAnchor>
  <xdr:twoCellAnchor editAs="oneCell">
    <xdr:from>
      <xdr:col>4</xdr:col>
      <xdr:colOff>33618</xdr:colOff>
      <xdr:row>393</xdr:row>
      <xdr:rowOff>44824</xdr:rowOff>
    </xdr:from>
    <xdr:to>
      <xdr:col>4</xdr:col>
      <xdr:colOff>616719</xdr:colOff>
      <xdr:row>393</xdr:row>
      <xdr:rowOff>459442</xdr:rowOff>
    </xdr:to>
    <xdr:pic>
      <xdr:nvPicPr>
        <xdr:cNvPr id="212" name="図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3574677" y="108999618"/>
          <a:ext cx="598341" cy="414618"/>
        </a:xfrm>
        <a:prstGeom prst="rect">
          <a:avLst/>
        </a:prstGeom>
      </xdr:spPr>
    </xdr:pic>
    <xdr:clientData/>
  </xdr:twoCellAnchor>
  <xdr:twoCellAnchor editAs="oneCell">
    <xdr:from>
      <xdr:col>4</xdr:col>
      <xdr:colOff>33618</xdr:colOff>
      <xdr:row>394</xdr:row>
      <xdr:rowOff>56030</xdr:rowOff>
    </xdr:from>
    <xdr:to>
      <xdr:col>4</xdr:col>
      <xdr:colOff>619461</xdr:colOff>
      <xdr:row>394</xdr:row>
      <xdr:rowOff>483109</xdr:rowOff>
    </xdr:to>
    <xdr:pic>
      <xdr:nvPicPr>
        <xdr:cNvPr id="213" name="図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3574677" y="109526295"/>
          <a:ext cx="616323" cy="427079"/>
        </a:xfrm>
        <a:prstGeom prst="rect">
          <a:avLst/>
        </a:prstGeom>
      </xdr:spPr>
    </xdr:pic>
    <xdr:clientData/>
  </xdr:twoCellAnchor>
  <xdr:twoCellAnchor editAs="oneCell">
    <xdr:from>
      <xdr:col>4</xdr:col>
      <xdr:colOff>11205</xdr:colOff>
      <xdr:row>395</xdr:row>
      <xdr:rowOff>44823</xdr:rowOff>
    </xdr:from>
    <xdr:to>
      <xdr:col>4</xdr:col>
      <xdr:colOff>619012</xdr:colOff>
      <xdr:row>395</xdr:row>
      <xdr:rowOff>502962</xdr:rowOff>
    </xdr:to>
    <xdr:pic>
      <xdr:nvPicPr>
        <xdr:cNvPr id="214" name="図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3552264" y="110030558"/>
          <a:ext cx="661147" cy="458139"/>
        </a:xfrm>
        <a:prstGeom prst="rect">
          <a:avLst/>
        </a:prstGeom>
      </xdr:spPr>
    </xdr:pic>
    <xdr:clientData/>
  </xdr:twoCellAnchor>
  <xdr:twoCellAnchor editAs="oneCell">
    <xdr:from>
      <xdr:col>4</xdr:col>
      <xdr:colOff>11206</xdr:colOff>
      <xdr:row>277</xdr:row>
      <xdr:rowOff>33618</xdr:rowOff>
    </xdr:from>
    <xdr:to>
      <xdr:col>4</xdr:col>
      <xdr:colOff>615427</xdr:colOff>
      <xdr:row>277</xdr:row>
      <xdr:rowOff>483992</xdr:rowOff>
    </xdr:to>
    <xdr:pic>
      <xdr:nvPicPr>
        <xdr:cNvPr id="215" name="図 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3552265" y="110534824"/>
          <a:ext cx="649941" cy="450374"/>
        </a:xfrm>
        <a:prstGeom prst="rect">
          <a:avLst/>
        </a:prstGeom>
      </xdr:spPr>
    </xdr:pic>
    <xdr:clientData/>
  </xdr:twoCellAnchor>
  <xdr:twoCellAnchor editAs="oneCell">
    <xdr:from>
      <xdr:col>4</xdr:col>
      <xdr:colOff>22412</xdr:colOff>
      <xdr:row>363</xdr:row>
      <xdr:rowOff>33618</xdr:rowOff>
    </xdr:from>
    <xdr:to>
      <xdr:col>4</xdr:col>
      <xdr:colOff>619461</xdr:colOff>
      <xdr:row>363</xdr:row>
      <xdr:rowOff>468462</xdr:rowOff>
    </xdr:to>
    <xdr:pic>
      <xdr:nvPicPr>
        <xdr:cNvPr id="216" name="図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3563471" y="111050294"/>
          <a:ext cx="627529" cy="434844"/>
        </a:xfrm>
        <a:prstGeom prst="rect">
          <a:avLst/>
        </a:prstGeom>
      </xdr:spPr>
    </xdr:pic>
    <xdr:clientData/>
  </xdr:twoCellAnchor>
  <xdr:twoCellAnchor editAs="oneCell">
    <xdr:from>
      <xdr:col>4</xdr:col>
      <xdr:colOff>22412</xdr:colOff>
      <xdr:row>295</xdr:row>
      <xdr:rowOff>56030</xdr:rowOff>
    </xdr:from>
    <xdr:to>
      <xdr:col>4</xdr:col>
      <xdr:colOff>614065</xdr:colOff>
      <xdr:row>295</xdr:row>
      <xdr:rowOff>481854</xdr:rowOff>
    </xdr:to>
    <xdr:pic>
      <xdr:nvPicPr>
        <xdr:cNvPr id="217" name="図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3563471" y="111588177"/>
          <a:ext cx="614513" cy="425824"/>
        </a:xfrm>
        <a:prstGeom prst="rect">
          <a:avLst/>
        </a:prstGeom>
      </xdr:spPr>
    </xdr:pic>
    <xdr:clientData/>
  </xdr:twoCellAnchor>
  <xdr:twoCellAnchor editAs="oneCell">
    <xdr:from>
      <xdr:col>4</xdr:col>
      <xdr:colOff>22412</xdr:colOff>
      <xdr:row>276</xdr:row>
      <xdr:rowOff>44824</xdr:rowOff>
    </xdr:from>
    <xdr:to>
      <xdr:col>4</xdr:col>
      <xdr:colOff>619461</xdr:colOff>
      <xdr:row>276</xdr:row>
      <xdr:rowOff>479668</xdr:rowOff>
    </xdr:to>
    <xdr:pic>
      <xdr:nvPicPr>
        <xdr:cNvPr id="218" name="図 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3563471" y="112092442"/>
          <a:ext cx="627529" cy="434844"/>
        </a:xfrm>
        <a:prstGeom prst="rect">
          <a:avLst/>
        </a:prstGeom>
      </xdr:spPr>
    </xdr:pic>
    <xdr:clientData/>
  </xdr:twoCellAnchor>
  <xdr:twoCellAnchor editAs="oneCell">
    <xdr:from>
      <xdr:col>4</xdr:col>
      <xdr:colOff>33618</xdr:colOff>
      <xdr:row>414</xdr:row>
      <xdr:rowOff>56030</xdr:rowOff>
    </xdr:from>
    <xdr:to>
      <xdr:col>4</xdr:col>
      <xdr:colOff>615875</xdr:colOff>
      <xdr:row>414</xdr:row>
      <xdr:rowOff>475343</xdr:rowOff>
    </xdr:to>
    <xdr:pic>
      <xdr:nvPicPr>
        <xdr:cNvPr id="219" name="図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3574677" y="112619118"/>
          <a:ext cx="605117" cy="419313"/>
        </a:xfrm>
        <a:prstGeom prst="rect">
          <a:avLst/>
        </a:prstGeom>
      </xdr:spPr>
    </xdr:pic>
    <xdr:clientData/>
  </xdr:twoCellAnchor>
  <xdr:twoCellAnchor editAs="oneCell">
    <xdr:from>
      <xdr:col>4</xdr:col>
      <xdr:colOff>22412</xdr:colOff>
      <xdr:row>273</xdr:row>
      <xdr:rowOff>44824</xdr:rowOff>
    </xdr:from>
    <xdr:to>
      <xdr:col>4</xdr:col>
      <xdr:colOff>619461</xdr:colOff>
      <xdr:row>273</xdr:row>
      <xdr:rowOff>479668</xdr:rowOff>
    </xdr:to>
    <xdr:pic>
      <xdr:nvPicPr>
        <xdr:cNvPr id="220" name="図 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3563471" y="113123383"/>
          <a:ext cx="627529" cy="434844"/>
        </a:xfrm>
        <a:prstGeom prst="rect">
          <a:avLst/>
        </a:prstGeom>
      </xdr:spPr>
    </xdr:pic>
    <xdr:clientData/>
  </xdr:twoCellAnchor>
  <xdr:twoCellAnchor editAs="oneCell">
    <xdr:from>
      <xdr:col>4</xdr:col>
      <xdr:colOff>22412</xdr:colOff>
      <xdr:row>270</xdr:row>
      <xdr:rowOff>44824</xdr:rowOff>
    </xdr:from>
    <xdr:to>
      <xdr:col>4</xdr:col>
      <xdr:colOff>619461</xdr:colOff>
      <xdr:row>270</xdr:row>
      <xdr:rowOff>479668</xdr:rowOff>
    </xdr:to>
    <xdr:pic>
      <xdr:nvPicPr>
        <xdr:cNvPr id="221" name="図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3563471" y="113638853"/>
          <a:ext cx="627529" cy="434844"/>
        </a:xfrm>
        <a:prstGeom prst="rect">
          <a:avLst/>
        </a:prstGeom>
      </xdr:spPr>
    </xdr:pic>
    <xdr:clientData/>
  </xdr:twoCellAnchor>
  <xdr:twoCellAnchor editAs="oneCell">
    <xdr:from>
      <xdr:col>4</xdr:col>
      <xdr:colOff>22412</xdr:colOff>
      <xdr:row>271</xdr:row>
      <xdr:rowOff>56030</xdr:rowOff>
    </xdr:from>
    <xdr:to>
      <xdr:col>4</xdr:col>
      <xdr:colOff>619461</xdr:colOff>
      <xdr:row>271</xdr:row>
      <xdr:rowOff>490874</xdr:rowOff>
    </xdr:to>
    <xdr:pic>
      <xdr:nvPicPr>
        <xdr:cNvPr id="222" name="図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3563471" y="114165530"/>
          <a:ext cx="627529" cy="434844"/>
        </a:xfrm>
        <a:prstGeom prst="rect">
          <a:avLst/>
        </a:prstGeom>
      </xdr:spPr>
    </xdr:pic>
    <xdr:clientData/>
  </xdr:twoCellAnchor>
  <xdr:twoCellAnchor editAs="oneCell">
    <xdr:from>
      <xdr:col>4</xdr:col>
      <xdr:colOff>56030</xdr:colOff>
      <xdr:row>412</xdr:row>
      <xdr:rowOff>56030</xdr:rowOff>
    </xdr:from>
    <xdr:to>
      <xdr:col>4</xdr:col>
      <xdr:colOff>619910</xdr:colOff>
      <xdr:row>412</xdr:row>
      <xdr:rowOff>452049</xdr:rowOff>
    </xdr:to>
    <xdr:pic>
      <xdr:nvPicPr>
        <xdr:cNvPr id="223" name="図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3597089" y="114681001"/>
          <a:ext cx="571500" cy="396019"/>
        </a:xfrm>
        <a:prstGeom prst="rect">
          <a:avLst/>
        </a:prstGeom>
      </xdr:spPr>
    </xdr:pic>
    <xdr:clientData/>
  </xdr:twoCellAnchor>
  <xdr:twoCellAnchor editAs="oneCell">
    <xdr:from>
      <xdr:col>4</xdr:col>
      <xdr:colOff>33618</xdr:colOff>
      <xdr:row>361</xdr:row>
      <xdr:rowOff>44824</xdr:rowOff>
    </xdr:from>
    <xdr:to>
      <xdr:col>4</xdr:col>
      <xdr:colOff>615875</xdr:colOff>
      <xdr:row>361</xdr:row>
      <xdr:rowOff>464137</xdr:rowOff>
    </xdr:to>
    <xdr:pic>
      <xdr:nvPicPr>
        <xdr:cNvPr id="224" name="図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3574677" y="115185265"/>
          <a:ext cx="605117" cy="419313"/>
        </a:xfrm>
        <a:prstGeom prst="rect">
          <a:avLst/>
        </a:prstGeom>
      </xdr:spPr>
    </xdr:pic>
    <xdr:clientData/>
  </xdr:twoCellAnchor>
  <xdr:twoCellAnchor editAs="oneCell">
    <xdr:from>
      <xdr:col>4</xdr:col>
      <xdr:colOff>33618</xdr:colOff>
      <xdr:row>272</xdr:row>
      <xdr:rowOff>56030</xdr:rowOff>
    </xdr:from>
    <xdr:to>
      <xdr:col>4</xdr:col>
      <xdr:colOff>615875</xdr:colOff>
      <xdr:row>272</xdr:row>
      <xdr:rowOff>475343</xdr:rowOff>
    </xdr:to>
    <xdr:pic>
      <xdr:nvPicPr>
        <xdr:cNvPr id="225" name="図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3574677" y="115711942"/>
          <a:ext cx="605117" cy="419313"/>
        </a:xfrm>
        <a:prstGeom prst="rect">
          <a:avLst/>
        </a:prstGeom>
      </xdr:spPr>
    </xdr:pic>
    <xdr:clientData/>
  </xdr:twoCellAnchor>
  <xdr:twoCellAnchor editAs="oneCell">
    <xdr:from>
      <xdr:col>4</xdr:col>
      <xdr:colOff>22412</xdr:colOff>
      <xdr:row>413</xdr:row>
      <xdr:rowOff>44824</xdr:rowOff>
    </xdr:from>
    <xdr:to>
      <xdr:col>4</xdr:col>
      <xdr:colOff>619461</xdr:colOff>
      <xdr:row>413</xdr:row>
      <xdr:rowOff>479668</xdr:rowOff>
    </xdr:to>
    <xdr:pic>
      <xdr:nvPicPr>
        <xdr:cNvPr id="226" name="図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3563471" y="116216206"/>
          <a:ext cx="627529" cy="434844"/>
        </a:xfrm>
        <a:prstGeom prst="rect">
          <a:avLst/>
        </a:prstGeom>
      </xdr:spPr>
    </xdr:pic>
    <xdr:clientData/>
  </xdr:twoCellAnchor>
  <xdr:twoCellAnchor editAs="oneCell">
    <xdr:from>
      <xdr:col>4</xdr:col>
      <xdr:colOff>22412</xdr:colOff>
      <xdr:row>274</xdr:row>
      <xdr:rowOff>33618</xdr:rowOff>
    </xdr:from>
    <xdr:to>
      <xdr:col>4</xdr:col>
      <xdr:colOff>614995</xdr:colOff>
      <xdr:row>274</xdr:row>
      <xdr:rowOff>470647</xdr:rowOff>
    </xdr:to>
    <xdr:pic>
      <xdr:nvPicPr>
        <xdr:cNvPr id="227" name="図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3563471" y="116720471"/>
          <a:ext cx="630683" cy="437029"/>
        </a:xfrm>
        <a:prstGeom prst="rect">
          <a:avLst/>
        </a:prstGeom>
      </xdr:spPr>
    </xdr:pic>
    <xdr:clientData/>
  </xdr:twoCellAnchor>
  <xdr:twoCellAnchor editAs="oneCell">
    <xdr:from>
      <xdr:col>4</xdr:col>
      <xdr:colOff>33618</xdr:colOff>
      <xdr:row>275</xdr:row>
      <xdr:rowOff>56030</xdr:rowOff>
    </xdr:from>
    <xdr:to>
      <xdr:col>4</xdr:col>
      <xdr:colOff>615786</xdr:colOff>
      <xdr:row>275</xdr:row>
      <xdr:rowOff>459441</xdr:rowOff>
    </xdr:to>
    <xdr:pic>
      <xdr:nvPicPr>
        <xdr:cNvPr id="228" name="図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3574677" y="117258354"/>
          <a:ext cx="582168" cy="403411"/>
        </a:xfrm>
        <a:prstGeom prst="rect">
          <a:avLst/>
        </a:prstGeom>
      </xdr:spPr>
    </xdr:pic>
    <xdr:clientData/>
  </xdr:twoCellAnchor>
  <xdr:twoCellAnchor editAs="oneCell">
    <xdr:from>
      <xdr:col>4</xdr:col>
      <xdr:colOff>33618</xdr:colOff>
      <xdr:row>362</xdr:row>
      <xdr:rowOff>56030</xdr:rowOff>
    </xdr:from>
    <xdr:to>
      <xdr:col>4</xdr:col>
      <xdr:colOff>619910</xdr:colOff>
      <xdr:row>362</xdr:row>
      <xdr:rowOff>467579</xdr:rowOff>
    </xdr:to>
    <xdr:pic>
      <xdr:nvPicPr>
        <xdr:cNvPr id="229" name="図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3574677" y="117773824"/>
          <a:ext cx="593912" cy="411549"/>
        </a:xfrm>
        <a:prstGeom prst="rect">
          <a:avLst/>
        </a:prstGeom>
      </xdr:spPr>
    </xdr:pic>
    <xdr:clientData/>
  </xdr:twoCellAnchor>
  <xdr:twoCellAnchor editAs="oneCell">
    <xdr:from>
      <xdr:col>4</xdr:col>
      <xdr:colOff>33618</xdr:colOff>
      <xdr:row>415</xdr:row>
      <xdr:rowOff>44824</xdr:rowOff>
    </xdr:from>
    <xdr:to>
      <xdr:col>4</xdr:col>
      <xdr:colOff>617649</xdr:colOff>
      <xdr:row>415</xdr:row>
      <xdr:rowOff>470647</xdr:rowOff>
    </xdr:to>
    <xdr:pic>
      <xdr:nvPicPr>
        <xdr:cNvPr id="230" name="図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3574677" y="118278089"/>
          <a:ext cx="614511" cy="425823"/>
        </a:xfrm>
        <a:prstGeom prst="rect">
          <a:avLst/>
        </a:prstGeom>
      </xdr:spPr>
    </xdr:pic>
    <xdr:clientData/>
  </xdr:twoCellAnchor>
  <xdr:twoCellAnchor editAs="oneCell">
    <xdr:from>
      <xdr:col>4</xdr:col>
      <xdr:colOff>11206</xdr:colOff>
      <xdr:row>296</xdr:row>
      <xdr:rowOff>33618</xdr:rowOff>
    </xdr:from>
    <xdr:to>
      <xdr:col>4</xdr:col>
      <xdr:colOff>619962</xdr:colOff>
      <xdr:row>296</xdr:row>
      <xdr:rowOff>481854</xdr:rowOff>
    </xdr:to>
    <xdr:pic>
      <xdr:nvPicPr>
        <xdr:cNvPr id="231" name="図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3641912" y="118782353"/>
          <a:ext cx="646856" cy="448236"/>
        </a:xfrm>
        <a:prstGeom prst="rect">
          <a:avLst/>
        </a:prstGeom>
      </xdr:spPr>
    </xdr:pic>
    <xdr:clientData/>
  </xdr:twoCellAnchor>
  <xdr:twoCellAnchor editAs="oneCell">
    <xdr:from>
      <xdr:col>4</xdr:col>
      <xdr:colOff>22412</xdr:colOff>
      <xdr:row>297</xdr:row>
      <xdr:rowOff>44824</xdr:rowOff>
    </xdr:from>
    <xdr:to>
      <xdr:col>4</xdr:col>
      <xdr:colOff>615875</xdr:colOff>
      <xdr:row>297</xdr:row>
      <xdr:rowOff>471903</xdr:rowOff>
    </xdr:to>
    <xdr:pic>
      <xdr:nvPicPr>
        <xdr:cNvPr id="232" name="図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3653118" y="119309030"/>
          <a:ext cx="616323" cy="427079"/>
        </a:xfrm>
        <a:prstGeom prst="rect">
          <a:avLst/>
        </a:prstGeom>
      </xdr:spPr>
    </xdr:pic>
    <xdr:clientData/>
  </xdr:twoCellAnchor>
  <xdr:twoCellAnchor editAs="oneCell">
    <xdr:from>
      <xdr:col>4</xdr:col>
      <xdr:colOff>44824</xdr:colOff>
      <xdr:row>298</xdr:row>
      <xdr:rowOff>44824</xdr:rowOff>
    </xdr:from>
    <xdr:to>
      <xdr:col>4</xdr:col>
      <xdr:colOff>620305</xdr:colOff>
      <xdr:row>298</xdr:row>
      <xdr:rowOff>459442</xdr:rowOff>
    </xdr:to>
    <xdr:pic>
      <xdr:nvPicPr>
        <xdr:cNvPr id="233" name="図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3675530" y="119824500"/>
          <a:ext cx="598341" cy="414618"/>
        </a:xfrm>
        <a:prstGeom prst="rect">
          <a:avLst/>
        </a:prstGeom>
      </xdr:spPr>
    </xdr:pic>
    <xdr:clientData/>
  </xdr:twoCellAnchor>
  <xdr:twoCellAnchor editAs="oneCell">
    <xdr:from>
      <xdr:col>4</xdr:col>
      <xdr:colOff>22412</xdr:colOff>
      <xdr:row>299</xdr:row>
      <xdr:rowOff>33618</xdr:rowOff>
    </xdr:from>
    <xdr:to>
      <xdr:col>4</xdr:col>
      <xdr:colOff>614995</xdr:colOff>
      <xdr:row>299</xdr:row>
      <xdr:rowOff>470647</xdr:rowOff>
    </xdr:to>
    <xdr:pic>
      <xdr:nvPicPr>
        <xdr:cNvPr id="234" name="図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3653118" y="120328765"/>
          <a:ext cx="630683" cy="437029"/>
        </a:xfrm>
        <a:prstGeom prst="rect">
          <a:avLst/>
        </a:prstGeom>
      </xdr:spPr>
    </xdr:pic>
    <xdr:clientData/>
  </xdr:twoCellAnchor>
  <xdr:twoCellAnchor editAs="oneCell">
    <xdr:from>
      <xdr:col>4</xdr:col>
      <xdr:colOff>11206</xdr:colOff>
      <xdr:row>300</xdr:row>
      <xdr:rowOff>22412</xdr:rowOff>
    </xdr:from>
    <xdr:to>
      <xdr:col>4</xdr:col>
      <xdr:colOff>620892</xdr:colOff>
      <xdr:row>300</xdr:row>
      <xdr:rowOff>481853</xdr:rowOff>
    </xdr:to>
    <xdr:pic>
      <xdr:nvPicPr>
        <xdr:cNvPr id="235" name="図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3641912" y="120833030"/>
          <a:ext cx="663026" cy="459441"/>
        </a:xfrm>
        <a:prstGeom prst="rect">
          <a:avLst/>
        </a:prstGeom>
      </xdr:spPr>
    </xdr:pic>
    <xdr:clientData/>
  </xdr:twoCellAnchor>
  <xdr:twoCellAnchor editAs="oneCell">
    <xdr:from>
      <xdr:col>4</xdr:col>
      <xdr:colOff>11206</xdr:colOff>
      <xdr:row>301</xdr:row>
      <xdr:rowOff>44825</xdr:rowOff>
    </xdr:from>
    <xdr:to>
      <xdr:col>4</xdr:col>
      <xdr:colOff>615427</xdr:colOff>
      <xdr:row>301</xdr:row>
      <xdr:rowOff>495199</xdr:rowOff>
    </xdr:to>
    <xdr:pic>
      <xdr:nvPicPr>
        <xdr:cNvPr id="236" name="図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3641912" y="121370913"/>
          <a:ext cx="649941" cy="450374"/>
        </a:xfrm>
        <a:prstGeom prst="rect">
          <a:avLst/>
        </a:prstGeom>
      </xdr:spPr>
    </xdr:pic>
    <xdr:clientData/>
  </xdr:twoCellAnchor>
  <xdr:twoCellAnchor editAs="oneCell">
    <xdr:from>
      <xdr:col>4</xdr:col>
      <xdr:colOff>22412</xdr:colOff>
      <xdr:row>302</xdr:row>
      <xdr:rowOff>44824</xdr:rowOff>
    </xdr:from>
    <xdr:to>
      <xdr:col>4</xdr:col>
      <xdr:colOff>615875</xdr:colOff>
      <xdr:row>302</xdr:row>
      <xdr:rowOff>471903</xdr:rowOff>
    </xdr:to>
    <xdr:pic>
      <xdr:nvPicPr>
        <xdr:cNvPr id="237" name="図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3653118" y="121886383"/>
          <a:ext cx="616323" cy="427079"/>
        </a:xfrm>
        <a:prstGeom prst="rect">
          <a:avLst/>
        </a:prstGeom>
      </xdr:spPr>
    </xdr:pic>
    <xdr:clientData/>
  </xdr:twoCellAnchor>
  <xdr:twoCellAnchor editAs="oneCell">
    <xdr:from>
      <xdr:col>4</xdr:col>
      <xdr:colOff>11207</xdr:colOff>
      <xdr:row>303</xdr:row>
      <xdr:rowOff>44824</xdr:rowOff>
    </xdr:from>
    <xdr:to>
      <xdr:col>4</xdr:col>
      <xdr:colOff>619963</xdr:colOff>
      <xdr:row>303</xdr:row>
      <xdr:rowOff>493060</xdr:rowOff>
    </xdr:to>
    <xdr:pic>
      <xdr:nvPicPr>
        <xdr:cNvPr id="238" name="図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3641913" y="122401853"/>
          <a:ext cx="646856" cy="448236"/>
        </a:xfrm>
        <a:prstGeom prst="rect">
          <a:avLst/>
        </a:prstGeom>
      </xdr:spPr>
    </xdr:pic>
    <xdr:clientData/>
  </xdr:twoCellAnchor>
  <xdr:twoCellAnchor editAs="oneCell">
    <xdr:from>
      <xdr:col>4</xdr:col>
      <xdr:colOff>33618</xdr:colOff>
      <xdr:row>304</xdr:row>
      <xdr:rowOff>44824</xdr:rowOff>
    </xdr:from>
    <xdr:to>
      <xdr:col>4</xdr:col>
      <xdr:colOff>619461</xdr:colOff>
      <xdr:row>304</xdr:row>
      <xdr:rowOff>471903</xdr:rowOff>
    </xdr:to>
    <xdr:pic>
      <xdr:nvPicPr>
        <xdr:cNvPr id="239" name="図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664324" y="122917324"/>
          <a:ext cx="616323" cy="427079"/>
        </a:xfrm>
        <a:prstGeom prst="rect">
          <a:avLst/>
        </a:prstGeom>
      </xdr:spPr>
    </xdr:pic>
    <xdr:clientData/>
  </xdr:twoCellAnchor>
  <xdr:twoCellAnchor editAs="oneCell">
    <xdr:from>
      <xdr:col>4</xdr:col>
      <xdr:colOff>22412</xdr:colOff>
      <xdr:row>305</xdr:row>
      <xdr:rowOff>44824</xdr:rowOff>
    </xdr:from>
    <xdr:to>
      <xdr:col>4</xdr:col>
      <xdr:colOff>614063</xdr:colOff>
      <xdr:row>305</xdr:row>
      <xdr:rowOff>470647</xdr:rowOff>
    </xdr:to>
    <xdr:pic>
      <xdr:nvPicPr>
        <xdr:cNvPr id="240" name="図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3653118" y="123432795"/>
          <a:ext cx="614511" cy="425823"/>
        </a:xfrm>
        <a:prstGeom prst="rect">
          <a:avLst/>
        </a:prstGeom>
      </xdr:spPr>
    </xdr:pic>
    <xdr:clientData/>
  </xdr:twoCellAnchor>
  <xdr:twoCellAnchor editAs="oneCell">
    <xdr:from>
      <xdr:col>4</xdr:col>
      <xdr:colOff>22412</xdr:colOff>
      <xdr:row>314</xdr:row>
      <xdr:rowOff>56030</xdr:rowOff>
    </xdr:from>
    <xdr:to>
      <xdr:col>4</xdr:col>
      <xdr:colOff>614065</xdr:colOff>
      <xdr:row>314</xdr:row>
      <xdr:rowOff>481854</xdr:rowOff>
    </xdr:to>
    <xdr:pic>
      <xdr:nvPicPr>
        <xdr:cNvPr id="241" name="図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3653118" y="123959471"/>
          <a:ext cx="614513" cy="425824"/>
        </a:xfrm>
        <a:prstGeom prst="rect">
          <a:avLst/>
        </a:prstGeom>
      </xdr:spPr>
    </xdr:pic>
    <xdr:clientData/>
  </xdr:twoCellAnchor>
  <xdr:twoCellAnchor editAs="oneCell">
    <xdr:from>
      <xdr:col>4</xdr:col>
      <xdr:colOff>22412</xdr:colOff>
      <xdr:row>316</xdr:row>
      <xdr:rowOff>44824</xdr:rowOff>
    </xdr:from>
    <xdr:to>
      <xdr:col>4</xdr:col>
      <xdr:colOff>615875</xdr:colOff>
      <xdr:row>316</xdr:row>
      <xdr:rowOff>471903</xdr:rowOff>
    </xdr:to>
    <xdr:pic>
      <xdr:nvPicPr>
        <xdr:cNvPr id="242" name="図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3653118" y="124463736"/>
          <a:ext cx="616323" cy="427079"/>
        </a:xfrm>
        <a:prstGeom prst="rect">
          <a:avLst/>
        </a:prstGeom>
      </xdr:spPr>
    </xdr:pic>
    <xdr:clientData/>
  </xdr:twoCellAnchor>
  <xdr:twoCellAnchor editAs="oneCell">
    <xdr:from>
      <xdr:col>4</xdr:col>
      <xdr:colOff>11206</xdr:colOff>
      <xdr:row>317</xdr:row>
      <xdr:rowOff>44824</xdr:rowOff>
    </xdr:from>
    <xdr:to>
      <xdr:col>4</xdr:col>
      <xdr:colOff>619461</xdr:colOff>
      <xdr:row>317</xdr:row>
      <xdr:rowOff>487433</xdr:rowOff>
    </xdr:to>
    <xdr:pic>
      <xdr:nvPicPr>
        <xdr:cNvPr id="243" name="図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3641912" y="124979206"/>
          <a:ext cx="638735" cy="442609"/>
        </a:xfrm>
        <a:prstGeom prst="rect">
          <a:avLst/>
        </a:prstGeom>
      </xdr:spPr>
    </xdr:pic>
    <xdr:clientData/>
  </xdr:twoCellAnchor>
  <xdr:twoCellAnchor editAs="oneCell">
    <xdr:from>
      <xdr:col>4</xdr:col>
      <xdr:colOff>22412</xdr:colOff>
      <xdr:row>318</xdr:row>
      <xdr:rowOff>44824</xdr:rowOff>
    </xdr:from>
    <xdr:to>
      <xdr:col>4</xdr:col>
      <xdr:colOff>615875</xdr:colOff>
      <xdr:row>318</xdr:row>
      <xdr:rowOff>471903</xdr:rowOff>
    </xdr:to>
    <xdr:pic>
      <xdr:nvPicPr>
        <xdr:cNvPr id="244" name="図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3653118" y="125494677"/>
          <a:ext cx="616323" cy="427079"/>
        </a:xfrm>
        <a:prstGeom prst="rect">
          <a:avLst/>
        </a:prstGeom>
      </xdr:spPr>
    </xdr:pic>
    <xdr:clientData/>
  </xdr:twoCellAnchor>
  <xdr:twoCellAnchor editAs="oneCell">
    <xdr:from>
      <xdr:col>4</xdr:col>
      <xdr:colOff>22412</xdr:colOff>
      <xdr:row>319</xdr:row>
      <xdr:rowOff>44824</xdr:rowOff>
    </xdr:from>
    <xdr:to>
      <xdr:col>4</xdr:col>
      <xdr:colOff>619461</xdr:colOff>
      <xdr:row>319</xdr:row>
      <xdr:rowOff>479668</xdr:rowOff>
    </xdr:to>
    <xdr:pic>
      <xdr:nvPicPr>
        <xdr:cNvPr id="245" name="図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3653118" y="126010148"/>
          <a:ext cx="627529" cy="434844"/>
        </a:xfrm>
        <a:prstGeom prst="rect">
          <a:avLst/>
        </a:prstGeom>
      </xdr:spPr>
    </xdr:pic>
    <xdr:clientData/>
  </xdr:twoCellAnchor>
  <xdr:twoCellAnchor editAs="oneCell">
    <xdr:from>
      <xdr:col>4</xdr:col>
      <xdr:colOff>22412</xdr:colOff>
      <xdr:row>320</xdr:row>
      <xdr:rowOff>33618</xdr:rowOff>
    </xdr:from>
    <xdr:to>
      <xdr:col>4</xdr:col>
      <xdr:colOff>615427</xdr:colOff>
      <xdr:row>320</xdr:row>
      <xdr:rowOff>476227</xdr:rowOff>
    </xdr:to>
    <xdr:pic>
      <xdr:nvPicPr>
        <xdr:cNvPr id="246" name="図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3653118" y="126514412"/>
          <a:ext cx="638735" cy="442609"/>
        </a:xfrm>
        <a:prstGeom prst="rect">
          <a:avLst/>
        </a:prstGeom>
      </xdr:spPr>
    </xdr:pic>
    <xdr:clientData/>
  </xdr:twoCellAnchor>
  <xdr:twoCellAnchor editAs="oneCell">
    <xdr:from>
      <xdr:col>4</xdr:col>
      <xdr:colOff>33618</xdr:colOff>
      <xdr:row>321</xdr:row>
      <xdr:rowOff>44824</xdr:rowOff>
    </xdr:from>
    <xdr:to>
      <xdr:col>4</xdr:col>
      <xdr:colOff>615876</xdr:colOff>
      <xdr:row>321</xdr:row>
      <xdr:rowOff>464138</xdr:rowOff>
    </xdr:to>
    <xdr:pic>
      <xdr:nvPicPr>
        <xdr:cNvPr id="247" name="図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3664324" y="127041089"/>
          <a:ext cx="605118" cy="419314"/>
        </a:xfrm>
        <a:prstGeom prst="rect">
          <a:avLst/>
        </a:prstGeom>
      </xdr:spPr>
    </xdr:pic>
    <xdr:clientData/>
  </xdr:twoCellAnchor>
  <xdr:twoCellAnchor editAs="oneCell">
    <xdr:from>
      <xdr:col>4</xdr:col>
      <xdr:colOff>11206</xdr:colOff>
      <xdr:row>322</xdr:row>
      <xdr:rowOff>33618</xdr:rowOff>
    </xdr:from>
    <xdr:to>
      <xdr:col>4</xdr:col>
      <xdr:colOff>619962</xdr:colOff>
      <xdr:row>322</xdr:row>
      <xdr:rowOff>481854</xdr:rowOff>
    </xdr:to>
    <xdr:pic>
      <xdr:nvPicPr>
        <xdr:cNvPr id="248" name="図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3641912" y="127545353"/>
          <a:ext cx="646856" cy="448236"/>
        </a:xfrm>
        <a:prstGeom prst="rect">
          <a:avLst/>
        </a:prstGeom>
      </xdr:spPr>
    </xdr:pic>
    <xdr:clientData/>
  </xdr:twoCellAnchor>
  <xdr:twoCellAnchor editAs="oneCell">
    <xdr:from>
      <xdr:col>4</xdr:col>
      <xdr:colOff>22412</xdr:colOff>
      <xdr:row>323</xdr:row>
      <xdr:rowOff>44824</xdr:rowOff>
    </xdr:from>
    <xdr:to>
      <xdr:col>4</xdr:col>
      <xdr:colOff>619461</xdr:colOff>
      <xdr:row>323</xdr:row>
      <xdr:rowOff>479668</xdr:rowOff>
    </xdr:to>
    <xdr:pic>
      <xdr:nvPicPr>
        <xdr:cNvPr id="249" name="図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3653118" y="128072030"/>
          <a:ext cx="627529" cy="434844"/>
        </a:xfrm>
        <a:prstGeom prst="rect">
          <a:avLst/>
        </a:prstGeom>
      </xdr:spPr>
    </xdr:pic>
    <xdr:clientData/>
  </xdr:twoCellAnchor>
  <xdr:twoCellAnchor editAs="oneCell">
    <xdr:from>
      <xdr:col>4</xdr:col>
      <xdr:colOff>22412</xdr:colOff>
      <xdr:row>324</xdr:row>
      <xdr:rowOff>33618</xdr:rowOff>
    </xdr:from>
    <xdr:to>
      <xdr:col>4</xdr:col>
      <xdr:colOff>619461</xdr:colOff>
      <xdr:row>324</xdr:row>
      <xdr:rowOff>468462</xdr:rowOff>
    </xdr:to>
    <xdr:pic>
      <xdr:nvPicPr>
        <xdr:cNvPr id="251" name="図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3653118" y="128576294"/>
          <a:ext cx="627529" cy="434844"/>
        </a:xfrm>
        <a:prstGeom prst="rect">
          <a:avLst/>
        </a:prstGeom>
      </xdr:spPr>
    </xdr:pic>
    <xdr:clientData/>
  </xdr:twoCellAnchor>
  <xdr:twoCellAnchor editAs="oneCell">
    <xdr:from>
      <xdr:col>4</xdr:col>
      <xdr:colOff>44824</xdr:colOff>
      <xdr:row>325</xdr:row>
      <xdr:rowOff>44824</xdr:rowOff>
    </xdr:from>
    <xdr:to>
      <xdr:col>4</xdr:col>
      <xdr:colOff>615876</xdr:colOff>
      <xdr:row>325</xdr:row>
      <xdr:rowOff>456373</xdr:rowOff>
    </xdr:to>
    <xdr:pic>
      <xdr:nvPicPr>
        <xdr:cNvPr id="252" name="図 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3675530" y="129102971"/>
          <a:ext cx="593912" cy="411549"/>
        </a:xfrm>
        <a:prstGeom prst="rect">
          <a:avLst/>
        </a:prstGeom>
      </xdr:spPr>
    </xdr:pic>
    <xdr:clientData/>
  </xdr:twoCellAnchor>
  <xdr:twoCellAnchor editAs="oneCell">
    <xdr:from>
      <xdr:col>4</xdr:col>
      <xdr:colOff>22412</xdr:colOff>
      <xdr:row>326</xdr:row>
      <xdr:rowOff>44824</xdr:rowOff>
    </xdr:from>
    <xdr:to>
      <xdr:col>4</xdr:col>
      <xdr:colOff>614063</xdr:colOff>
      <xdr:row>326</xdr:row>
      <xdr:rowOff>470647</xdr:rowOff>
    </xdr:to>
    <xdr:pic>
      <xdr:nvPicPr>
        <xdr:cNvPr id="253" name="図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3653118" y="129618442"/>
          <a:ext cx="614511" cy="425823"/>
        </a:xfrm>
        <a:prstGeom prst="rect">
          <a:avLst/>
        </a:prstGeom>
      </xdr:spPr>
    </xdr:pic>
    <xdr:clientData/>
  </xdr:twoCellAnchor>
  <xdr:twoCellAnchor editAs="oneCell">
    <xdr:from>
      <xdr:col>4</xdr:col>
      <xdr:colOff>22412</xdr:colOff>
      <xdr:row>398</xdr:row>
      <xdr:rowOff>44824</xdr:rowOff>
    </xdr:from>
    <xdr:to>
      <xdr:col>4</xdr:col>
      <xdr:colOff>619461</xdr:colOff>
      <xdr:row>398</xdr:row>
      <xdr:rowOff>479668</xdr:rowOff>
    </xdr:to>
    <xdr:pic>
      <xdr:nvPicPr>
        <xdr:cNvPr id="254" name="図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3653118" y="130133912"/>
          <a:ext cx="627529" cy="434844"/>
        </a:xfrm>
        <a:prstGeom prst="rect">
          <a:avLst/>
        </a:prstGeom>
      </xdr:spPr>
    </xdr:pic>
    <xdr:clientData/>
  </xdr:twoCellAnchor>
  <xdr:twoCellAnchor editAs="oneCell">
    <xdr:from>
      <xdr:col>4</xdr:col>
      <xdr:colOff>33618</xdr:colOff>
      <xdr:row>399</xdr:row>
      <xdr:rowOff>44824</xdr:rowOff>
    </xdr:from>
    <xdr:to>
      <xdr:col>4</xdr:col>
      <xdr:colOff>619910</xdr:colOff>
      <xdr:row>399</xdr:row>
      <xdr:rowOff>456373</xdr:rowOff>
    </xdr:to>
    <xdr:pic>
      <xdr:nvPicPr>
        <xdr:cNvPr id="255" name="図 254">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3664324" y="130649383"/>
          <a:ext cx="593912" cy="411549"/>
        </a:xfrm>
        <a:prstGeom prst="rect">
          <a:avLst/>
        </a:prstGeom>
      </xdr:spPr>
    </xdr:pic>
    <xdr:clientData/>
  </xdr:twoCellAnchor>
  <xdr:twoCellAnchor editAs="oneCell">
    <xdr:from>
      <xdr:col>4</xdr:col>
      <xdr:colOff>22412</xdr:colOff>
      <xdr:row>424</xdr:row>
      <xdr:rowOff>33618</xdr:rowOff>
    </xdr:from>
    <xdr:to>
      <xdr:col>4</xdr:col>
      <xdr:colOff>619461</xdr:colOff>
      <xdr:row>424</xdr:row>
      <xdr:rowOff>468462</xdr:rowOff>
    </xdr:to>
    <xdr:pic>
      <xdr:nvPicPr>
        <xdr:cNvPr id="256" name="図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3653118" y="131153647"/>
          <a:ext cx="627529" cy="434844"/>
        </a:xfrm>
        <a:prstGeom prst="rect">
          <a:avLst/>
        </a:prstGeom>
      </xdr:spPr>
    </xdr:pic>
    <xdr:clientData/>
  </xdr:twoCellAnchor>
  <xdr:twoCellAnchor editAs="oneCell">
    <xdr:from>
      <xdr:col>4</xdr:col>
      <xdr:colOff>44824</xdr:colOff>
      <xdr:row>313</xdr:row>
      <xdr:rowOff>56030</xdr:rowOff>
    </xdr:from>
    <xdr:to>
      <xdr:col>4</xdr:col>
      <xdr:colOff>610820</xdr:colOff>
      <xdr:row>313</xdr:row>
      <xdr:rowOff>448235</xdr:rowOff>
    </xdr:to>
    <xdr:pic>
      <xdr:nvPicPr>
        <xdr:cNvPr id="259" name="図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3675530" y="132207001"/>
          <a:ext cx="565996" cy="392205"/>
        </a:xfrm>
        <a:prstGeom prst="rect">
          <a:avLst/>
        </a:prstGeom>
      </xdr:spPr>
    </xdr:pic>
    <xdr:clientData/>
  </xdr:twoCellAnchor>
  <xdr:twoCellAnchor editAs="oneCell">
    <xdr:from>
      <xdr:col>4</xdr:col>
      <xdr:colOff>22412</xdr:colOff>
      <xdr:row>312</xdr:row>
      <xdr:rowOff>44824</xdr:rowOff>
    </xdr:from>
    <xdr:to>
      <xdr:col>4</xdr:col>
      <xdr:colOff>615875</xdr:colOff>
      <xdr:row>312</xdr:row>
      <xdr:rowOff>471903</xdr:rowOff>
    </xdr:to>
    <xdr:pic>
      <xdr:nvPicPr>
        <xdr:cNvPr id="260" name="図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3653118" y="132711265"/>
          <a:ext cx="616323" cy="427079"/>
        </a:xfrm>
        <a:prstGeom prst="rect">
          <a:avLst/>
        </a:prstGeom>
      </xdr:spPr>
    </xdr:pic>
    <xdr:clientData/>
  </xdr:twoCellAnchor>
  <xdr:twoCellAnchor editAs="oneCell">
    <xdr:from>
      <xdr:col>4</xdr:col>
      <xdr:colOff>22412</xdr:colOff>
      <xdr:row>311</xdr:row>
      <xdr:rowOff>22412</xdr:rowOff>
    </xdr:from>
    <xdr:to>
      <xdr:col>4</xdr:col>
      <xdr:colOff>619910</xdr:colOff>
      <xdr:row>311</xdr:row>
      <xdr:rowOff>441726</xdr:rowOff>
    </xdr:to>
    <xdr:pic>
      <xdr:nvPicPr>
        <xdr:cNvPr id="261" name="図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3653118" y="133204324"/>
          <a:ext cx="605118" cy="419314"/>
        </a:xfrm>
        <a:prstGeom prst="rect">
          <a:avLst/>
        </a:prstGeom>
      </xdr:spPr>
    </xdr:pic>
    <xdr:clientData/>
  </xdr:twoCellAnchor>
  <xdr:twoCellAnchor editAs="oneCell">
    <xdr:from>
      <xdr:col>4</xdr:col>
      <xdr:colOff>22412</xdr:colOff>
      <xdr:row>309</xdr:row>
      <xdr:rowOff>33618</xdr:rowOff>
    </xdr:from>
    <xdr:to>
      <xdr:col>4</xdr:col>
      <xdr:colOff>615427</xdr:colOff>
      <xdr:row>309</xdr:row>
      <xdr:rowOff>476227</xdr:rowOff>
    </xdr:to>
    <xdr:pic>
      <xdr:nvPicPr>
        <xdr:cNvPr id="262" name="図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3653118" y="133731000"/>
          <a:ext cx="638735" cy="442609"/>
        </a:xfrm>
        <a:prstGeom prst="rect">
          <a:avLst/>
        </a:prstGeom>
      </xdr:spPr>
    </xdr:pic>
    <xdr:clientData/>
  </xdr:twoCellAnchor>
  <xdr:twoCellAnchor editAs="oneCell">
    <xdr:from>
      <xdr:col>4</xdr:col>
      <xdr:colOff>22412</xdr:colOff>
      <xdr:row>315</xdr:row>
      <xdr:rowOff>44824</xdr:rowOff>
    </xdr:from>
    <xdr:to>
      <xdr:col>4</xdr:col>
      <xdr:colOff>619461</xdr:colOff>
      <xdr:row>315</xdr:row>
      <xdr:rowOff>479668</xdr:rowOff>
    </xdr:to>
    <xdr:pic>
      <xdr:nvPicPr>
        <xdr:cNvPr id="250" name="図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3653118" y="124463736"/>
          <a:ext cx="627529" cy="434844"/>
        </a:xfrm>
        <a:prstGeom prst="rect">
          <a:avLst/>
        </a:prstGeom>
      </xdr:spPr>
    </xdr:pic>
    <xdr:clientData/>
  </xdr:twoCellAnchor>
  <xdr:twoCellAnchor editAs="oneCell">
    <xdr:from>
      <xdr:col>4</xdr:col>
      <xdr:colOff>22412</xdr:colOff>
      <xdr:row>308</xdr:row>
      <xdr:rowOff>44824</xdr:rowOff>
    </xdr:from>
    <xdr:to>
      <xdr:col>4</xdr:col>
      <xdr:colOff>619461</xdr:colOff>
      <xdr:row>308</xdr:row>
      <xdr:rowOff>479668</xdr:rowOff>
    </xdr:to>
    <xdr:pic>
      <xdr:nvPicPr>
        <xdr:cNvPr id="263" name="図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3653118" y="135288618"/>
          <a:ext cx="627529" cy="434844"/>
        </a:xfrm>
        <a:prstGeom prst="rect">
          <a:avLst/>
        </a:prstGeom>
      </xdr:spPr>
    </xdr:pic>
    <xdr:clientData/>
  </xdr:twoCellAnchor>
  <xdr:twoCellAnchor editAs="oneCell">
    <xdr:from>
      <xdr:col>4</xdr:col>
      <xdr:colOff>11206</xdr:colOff>
      <xdr:row>310</xdr:row>
      <xdr:rowOff>33618</xdr:rowOff>
    </xdr:from>
    <xdr:to>
      <xdr:col>4</xdr:col>
      <xdr:colOff>619461</xdr:colOff>
      <xdr:row>310</xdr:row>
      <xdr:rowOff>476227</xdr:rowOff>
    </xdr:to>
    <xdr:pic>
      <xdr:nvPicPr>
        <xdr:cNvPr id="265" name="図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3641912" y="136308353"/>
          <a:ext cx="638735" cy="442609"/>
        </a:xfrm>
        <a:prstGeom prst="rect">
          <a:avLst/>
        </a:prstGeom>
      </xdr:spPr>
    </xdr:pic>
    <xdr:clientData/>
  </xdr:twoCellAnchor>
  <xdr:twoCellAnchor editAs="oneCell">
    <xdr:from>
      <xdr:col>4</xdr:col>
      <xdr:colOff>22412</xdr:colOff>
      <xdr:row>201</xdr:row>
      <xdr:rowOff>33618</xdr:rowOff>
    </xdr:from>
    <xdr:to>
      <xdr:col>4</xdr:col>
      <xdr:colOff>619461</xdr:colOff>
      <xdr:row>201</xdr:row>
      <xdr:rowOff>468462</xdr:rowOff>
    </xdr:to>
    <xdr:pic>
      <xdr:nvPicPr>
        <xdr:cNvPr id="268" name="図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3653118" y="137854765"/>
          <a:ext cx="627529" cy="434844"/>
        </a:xfrm>
        <a:prstGeom prst="rect">
          <a:avLst/>
        </a:prstGeom>
      </xdr:spPr>
    </xdr:pic>
    <xdr:clientData/>
  </xdr:twoCellAnchor>
  <xdr:twoCellAnchor editAs="oneCell">
    <xdr:from>
      <xdr:col>4</xdr:col>
      <xdr:colOff>22412</xdr:colOff>
      <xdr:row>202</xdr:row>
      <xdr:rowOff>33618</xdr:rowOff>
    </xdr:from>
    <xdr:to>
      <xdr:col>4</xdr:col>
      <xdr:colOff>619461</xdr:colOff>
      <xdr:row>202</xdr:row>
      <xdr:rowOff>468462</xdr:rowOff>
    </xdr:to>
    <xdr:pic>
      <xdr:nvPicPr>
        <xdr:cNvPr id="269" name="図 268">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3653118" y="138370236"/>
          <a:ext cx="627529" cy="434844"/>
        </a:xfrm>
        <a:prstGeom prst="rect">
          <a:avLst/>
        </a:prstGeom>
      </xdr:spPr>
    </xdr:pic>
    <xdr:clientData/>
  </xdr:twoCellAnchor>
  <xdr:twoCellAnchor editAs="oneCell">
    <xdr:from>
      <xdr:col>4</xdr:col>
      <xdr:colOff>11206</xdr:colOff>
      <xdr:row>203</xdr:row>
      <xdr:rowOff>33618</xdr:rowOff>
    </xdr:from>
    <xdr:to>
      <xdr:col>4</xdr:col>
      <xdr:colOff>619461</xdr:colOff>
      <xdr:row>203</xdr:row>
      <xdr:rowOff>476227</xdr:rowOff>
    </xdr:to>
    <xdr:pic>
      <xdr:nvPicPr>
        <xdr:cNvPr id="270" name="図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3641912" y="138885706"/>
          <a:ext cx="638735" cy="442609"/>
        </a:xfrm>
        <a:prstGeom prst="rect">
          <a:avLst/>
        </a:prstGeom>
      </xdr:spPr>
    </xdr:pic>
    <xdr:clientData/>
  </xdr:twoCellAnchor>
  <xdr:twoCellAnchor editAs="oneCell">
    <xdr:from>
      <xdr:col>4</xdr:col>
      <xdr:colOff>22412</xdr:colOff>
      <xdr:row>204</xdr:row>
      <xdr:rowOff>44824</xdr:rowOff>
    </xdr:from>
    <xdr:to>
      <xdr:col>4</xdr:col>
      <xdr:colOff>619910</xdr:colOff>
      <xdr:row>204</xdr:row>
      <xdr:rowOff>464138</xdr:rowOff>
    </xdr:to>
    <xdr:pic>
      <xdr:nvPicPr>
        <xdr:cNvPr id="271" name="図 270">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3653118" y="139412383"/>
          <a:ext cx="605118" cy="419314"/>
        </a:xfrm>
        <a:prstGeom prst="rect">
          <a:avLst/>
        </a:prstGeom>
      </xdr:spPr>
    </xdr:pic>
    <xdr:clientData/>
  </xdr:twoCellAnchor>
  <xdr:twoCellAnchor editAs="oneCell">
    <xdr:from>
      <xdr:col>4</xdr:col>
      <xdr:colOff>33618</xdr:colOff>
      <xdr:row>205</xdr:row>
      <xdr:rowOff>44824</xdr:rowOff>
    </xdr:from>
    <xdr:to>
      <xdr:col>4</xdr:col>
      <xdr:colOff>615876</xdr:colOff>
      <xdr:row>205</xdr:row>
      <xdr:rowOff>464138</xdr:rowOff>
    </xdr:to>
    <xdr:pic>
      <xdr:nvPicPr>
        <xdr:cNvPr id="272" name="図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3664324" y="139927853"/>
          <a:ext cx="605118" cy="419314"/>
        </a:xfrm>
        <a:prstGeom prst="rect">
          <a:avLst/>
        </a:prstGeom>
      </xdr:spPr>
    </xdr:pic>
    <xdr:clientData/>
  </xdr:twoCellAnchor>
  <xdr:twoCellAnchor editAs="oneCell">
    <xdr:from>
      <xdr:col>4</xdr:col>
      <xdr:colOff>22412</xdr:colOff>
      <xdr:row>206</xdr:row>
      <xdr:rowOff>33618</xdr:rowOff>
    </xdr:from>
    <xdr:to>
      <xdr:col>4</xdr:col>
      <xdr:colOff>615427</xdr:colOff>
      <xdr:row>206</xdr:row>
      <xdr:rowOff>476227</xdr:rowOff>
    </xdr:to>
    <xdr:pic>
      <xdr:nvPicPr>
        <xdr:cNvPr id="273" name="図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3653118" y="140432118"/>
          <a:ext cx="638735" cy="442609"/>
        </a:xfrm>
        <a:prstGeom prst="rect">
          <a:avLst/>
        </a:prstGeom>
      </xdr:spPr>
    </xdr:pic>
    <xdr:clientData/>
  </xdr:twoCellAnchor>
  <xdr:twoCellAnchor editAs="oneCell">
    <xdr:from>
      <xdr:col>4</xdr:col>
      <xdr:colOff>11206</xdr:colOff>
      <xdr:row>207</xdr:row>
      <xdr:rowOff>33618</xdr:rowOff>
    </xdr:from>
    <xdr:to>
      <xdr:col>4</xdr:col>
      <xdr:colOff>615875</xdr:colOff>
      <xdr:row>207</xdr:row>
      <xdr:rowOff>468462</xdr:rowOff>
    </xdr:to>
    <xdr:pic>
      <xdr:nvPicPr>
        <xdr:cNvPr id="274" name="図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3641912" y="140947589"/>
          <a:ext cx="627529" cy="434844"/>
        </a:xfrm>
        <a:prstGeom prst="rect">
          <a:avLst/>
        </a:prstGeom>
      </xdr:spPr>
    </xdr:pic>
    <xdr:clientData/>
  </xdr:twoCellAnchor>
  <xdr:twoCellAnchor editAs="oneCell">
    <xdr:from>
      <xdr:col>4</xdr:col>
      <xdr:colOff>11206</xdr:colOff>
      <xdr:row>208</xdr:row>
      <xdr:rowOff>22412</xdr:rowOff>
    </xdr:from>
    <xdr:to>
      <xdr:col>4</xdr:col>
      <xdr:colOff>615427</xdr:colOff>
      <xdr:row>208</xdr:row>
      <xdr:rowOff>472786</xdr:rowOff>
    </xdr:to>
    <xdr:pic>
      <xdr:nvPicPr>
        <xdr:cNvPr id="275" name="図 274">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3641912" y="141451853"/>
          <a:ext cx="649941" cy="450374"/>
        </a:xfrm>
        <a:prstGeom prst="rect">
          <a:avLst/>
        </a:prstGeom>
      </xdr:spPr>
    </xdr:pic>
    <xdr:clientData/>
  </xdr:twoCellAnchor>
  <xdr:twoCellAnchor editAs="oneCell">
    <xdr:from>
      <xdr:col>4</xdr:col>
      <xdr:colOff>22412</xdr:colOff>
      <xdr:row>209</xdr:row>
      <xdr:rowOff>22412</xdr:rowOff>
    </xdr:from>
    <xdr:to>
      <xdr:col>4</xdr:col>
      <xdr:colOff>614995</xdr:colOff>
      <xdr:row>209</xdr:row>
      <xdr:rowOff>459441</xdr:rowOff>
    </xdr:to>
    <xdr:pic>
      <xdr:nvPicPr>
        <xdr:cNvPr id="276" name="図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3653118" y="141967324"/>
          <a:ext cx="630683" cy="437029"/>
        </a:xfrm>
        <a:prstGeom prst="rect">
          <a:avLst/>
        </a:prstGeom>
      </xdr:spPr>
    </xdr:pic>
    <xdr:clientData/>
  </xdr:twoCellAnchor>
  <xdr:twoCellAnchor editAs="oneCell">
    <xdr:from>
      <xdr:col>4</xdr:col>
      <xdr:colOff>11206</xdr:colOff>
      <xdr:row>210</xdr:row>
      <xdr:rowOff>22412</xdr:rowOff>
    </xdr:from>
    <xdr:to>
      <xdr:col>4</xdr:col>
      <xdr:colOff>619030</xdr:colOff>
      <xdr:row>210</xdr:row>
      <xdr:rowOff>459442</xdr:rowOff>
    </xdr:to>
    <xdr:pic>
      <xdr:nvPicPr>
        <xdr:cNvPr id="277" name="図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3641912" y="142482794"/>
          <a:ext cx="630684" cy="437030"/>
        </a:xfrm>
        <a:prstGeom prst="rect">
          <a:avLst/>
        </a:prstGeom>
      </xdr:spPr>
    </xdr:pic>
    <xdr:clientData/>
  </xdr:twoCellAnchor>
  <xdr:twoCellAnchor editAs="oneCell">
    <xdr:from>
      <xdr:col>4</xdr:col>
      <xdr:colOff>11206</xdr:colOff>
      <xdr:row>211</xdr:row>
      <xdr:rowOff>33618</xdr:rowOff>
    </xdr:from>
    <xdr:to>
      <xdr:col>4</xdr:col>
      <xdr:colOff>615427</xdr:colOff>
      <xdr:row>211</xdr:row>
      <xdr:rowOff>483992</xdr:rowOff>
    </xdr:to>
    <xdr:pic>
      <xdr:nvPicPr>
        <xdr:cNvPr id="278" name="図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3641912" y="143009471"/>
          <a:ext cx="649941" cy="450374"/>
        </a:xfrm>
        <a:prstGeom prst="rect">
          <a:avLst/>
        </a:prstGeom>
      </xdr:spPr>
    </xdr:pic>
    <xdr:clientData/>
  </xdr:twoCellAnchor>
  <xdr:twoCellAnchor editAs="oneCell">
    <xdr:from>
      <xdr:col>4</xdr:col>
      <xdr:colOff>22412</xdr:colOff>
      <xdr:row>212</xdr:row>
      <xdr:rowOff>44824</xdr:rowOff>
    </xdr:from>
    <xdr:to>
      <xdr:col>4</xdr:col>
      <xdr:colOff>614063</xdr:colOff>
      <xdr:row>212</xdr:row>
      <xdr:rowOff>470647</xdr:rowOff>
    </xdr:to>
    <xdr:pic>
      <xdr:nvPicPr>
        <xdr:cNvPr id="279" name="図 278">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3653118" y="143536148"/>
          <a:ext cx="614511" cy="425823"/>
        </a:xfrm>
        <a:prstGeom prst="rect">
          <a:avLst/>
        </a:prstGeom>
      </xdr:spPr>
    </xdr:pic>
    <xdr:clientData/>
  </xdr:twoCellAnchor>
  <xdr:twoCellAnchor editAs="oneCell">
    <xdr:from>
      <xdr:col>4</xdr:col>
      <xdr:colOff>11206</xdr:colOff>
      <xdr:row>213</xdr:row>
      <xdr:rowOff>44824</xdr:rowOff>
    </xdr:from>
    <xdr:to>
      <xdr:col>4</xdr:col>
      <xdr:colOff>619461</xdr:colOff>
      <xdr:row>213</xdr:row>
      <xdr:rowOff>487433</xdr:rowOff>
    </xdr:to>
    <xdr:pic>
      <xdr:nvPicPr>
        <xdr:cNvPr id="280" name="図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3641912" y="144051618"/>
          <a:ext cx="638735" cy="442609"/>
        </a:xfrm>
        <a:prstGeom prst="rect">
          <a:avLst/>
        </a:prstGeom>
      </xdr:spPr>
    </xdr:pic>
    <xdr:clientData/>
  </xdr:twoCellAnchor>
  <xdr:twoCellAnchor editAs="oneCell">
    <xdr:from>
      <xdr:col>4</xdr:col>
      <xdr:colOff>11206</xdr:colOff>
      <xdr:row>214</xdr:row>
      <xdr:rowOff>33618</xdr:rowOff>
    </xdr:from>
    <xdr:to>
      <xdr:col>4</xdr:col>
      <xdr:colOff>619461</xdr:colOff>
      <xdr:row>214</xdr:row>
      <xdr:rowOff>476227</xdr:rowOff>
    </xdr:to>
    <xdr:pic>
      <xdr:nvPicPr>
        <xdr:cNvPr id="281" name="図 280">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3641912" y="144555883"/>
          <a:ext cx="638735" cy="442609"/>
        </a:xfrm>
        <a:prstGeom prst="rect">
          <a:avLst/>
        </a:prstGeom>
      </xdr:spPr>
    </xdr:pic>
    <xdr:clientData/>
  </xdr:twoCellAnchor>
  <xdr:twoCellAnchor editAs="oneCell">
    <xdr:from>
      <xdr:col>4</xdr:col>
      <xdr:colOff>22412</xdr:colOff>
      <xdr:row>215</xdr:row>
      <xdr:rowOff>33618</xdr:rowOff>
    </xdr:from>
    <xdr:to>
      <xdr:col>4</xdr:col>
      <xdr:colOff>614996</xdr:colOff>
      <xdr:row>215</xdr:row>
      <xdr:rowOff>470648</xdr:rowOff>
    </xdr:to>
    <xdr:pic>
      <xdr:nvPicPr>
        <xdr:cNvPr id="282" name="図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653118" y="145071353"/>
          <a:ext cx="630684" cy="437030"/>
        </a:xfrm>
        <a:prstGeom prst="rect">
          <a:avLst/>
        </a:prstGeom>
      </xdr:spPr>
    </xdr:pic>
    <xdr:clientData/>
  </xdr:twoCellAnchor>
  <xdr:twoCellAnchor editAs="oneCell">
    <xdr:from>
      <xdr:col>4</xdr:col>
      <xdr:colOff>22412</xdr:colOff>
      <xdr:row>401</xdr:row>
      <xdr:rowOff>44824</xdr:rowOff>
    </xdr:from>
    <xdr:to>
      <xdr:col>4</xdr:col>
      <xdr:colOff>619910</xdr:colOff>
      <xdr:row>401</xdr:row>
      <xdr:rowOff>464138</xdr:rowOff>
    </xdr:to>
    <xdr:pic>
      <xdr:nvPicPr>
        <xdr:cNvPr id="283" name="図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3653118" y="145598030"/>
          <a:ext cx="605118" cy="419314"/>
        </a:xfrm>
        <a:prstGeom prst="rect">
          <a:avLst/>
        </a:prstGeom>
      </xdr:spPr>
    </xdr:pic>
    <xdr:clientData/>
  </xdr:twoCellAnchor>
  <xdr:twoCellAnchor editAs="oneCell">
    <xdr:from>
      <xdr:col>4</xdr:col>
      <xdr:colOff>33618</xdr:colOff>
      <xdr:row>425</xdr:row>
      <xdr:rowOff>44824</xdr:rowOff>
    </xdr:from>
    <xdr:to>
      <xdr:col>4</xdr:col>
      <xdr:colOff>616324</xdr:colOff>
      <xdr:row>425</xdr:row>
      <xdr:rowOff>448608</xdr:rowOff>
    </xdr:to>
    <xdr:pic>
      <xdr:nvPicPr>
        <xdr:cNvPr id="284" name="図 283">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664324" y="146113500"/>
          <a:ext cx="582706" cy="403784"/>
        </a:xfrm>
        <a:prstGeom prst="rect">
          <a:avLst/>
        </a:prstGeom>
      </xdr:spPr>
    </xdr:pic>
    <xdr:clientData/>
  </xdr:twoCellAnchor>
  <xdr:twoCellAnchor editAs="oneCell">
    <xdr:from>
      <xdr:col>4</xdr:col>
      <xdr:colOff>44824</xdr:colOff>
      <xdr:row>426</xdr:row>
      <xdr:rowOff>44824</xdr:rowOff>
    </xdr:from>
    <xdr:to>
      <xdr:col>4</xdr:col>
      <xdr:colOff>619462</xdr:colOff>
      <xdr:row>426</xdr:row>
      <xdr:rowOff>464138</xdr:rowOff>
    </xdr:to>
    <xdr:pic>
      <xdr:nvPicPr>
        <xdr:cNvPr id="285" name="図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3675530" y="146628971"/>
          <a:ext cx="605118" cy="419314"/>
        </a:xfrm>
        <a:prstGeom prst="rect">
          <a:avLst/>
        </a:prstGeom>
      </xdr:spPr>
    </xdr:pic>
    <xdr:clientData/>
  </xdr:twoCellAnchor>
  <xdr:twoCellAnchor editAs="oneCell">
    <xdr:from>
      <xdr:col>4</xdr:col>
      <xdr:colOff>22411</xdr:colOff>
      <xdr:row>402</xdr:row>
      <xdr:rowOff>56029</xdr:rowOff>
    </xdr:from>
    <xdr:to>
      <xdr:col>4</xdr:col>
      <xdr:colOff>614062</xdr:colOff>
      <xdr:row>402</xdr:row>
      <xdr:rowOff>481852</xdr:rowOff>
    </xdr:to>
    <xdr:pic>
      <xdr:nvPicPr>
        <xdr:cNvPr id="286" name="図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3653117" y="147155647"/>
          <a:ext cx="614511" cy="425823"/>
        </a:xfrm>
        <a:prstGeom prst="rect">
          <a:avLst/>
        </a:prstGeom>
      </xdr:spPr>
    </xdr:pic>
    <xdr:clientData/>
  </xdr:twoCellAnchor>
  <xdr:twoCellAnchor editAs="oneCell">
    <xdr:from>
      <xdr:col>4</xdr:col>
      <xdr:colOff>22412</xdr:colOff>
      <xdr:row>200</xdr:row>
      <xdr:rowOff>44824</xdr:rowOff>
    </xdr:from>
    <xdr:to>
      <xdr:col>4</xdr:col>
      <xdr:colOff>615427</xdr:colOff>
      <xdr:row>200</xdr:row>
      <xdr:rowOff>487433</xdr:rowOff>
    </xdr:to>
    <xdr:pic>
      <xdr:nvPicPr>
        <xdr:cNvPr id="198" name="図 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3653118" y="147659912"/>
          <a:ext cx="638735" cy="442609"/>
        </a:xfrm>
        <a:prstGeom prst="rect">
          <a:avLst/>
        </a:prstGeom>
      </xdr:spPr>
    </xdr:pic>
    <xdr:clientData/>
  </xdr:twoCellAnchor>
  <xdr:twoCellAnchor editAs="oneCell">
    <xdr:from>
      <xdr:col>4</xdr:col>
      <xdr:colOff>33618</xdr:colOff>
      <xdr:row>198</xdr:row>
      <xdr:rowOff>44824</xdr:rowOff>
    </xdr:from>
    <xdr:to>
      <xdr:col>4</xdr:col>
      <xdr:colOff>619461</xdr:colOff>
      <xdr:row>198</xdr:row>
      <xdr:rowOff>471903</xdr:rowOff>
    </xdr:to>
    <xdr:pic>
      <xdr:nvPicPr>
        <xdr:cNvPr id="288" name="図 287">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3664324" y="148175383"/>
          <a:ext cx="616323" cy="427079"/>
        </a:xfrm>
        <a:prstGeom prst="rect">
          <a:avLst/>
        </a:prstGeom>
      </xdr:spPr>
    </xdr:pic>
    <xdr:clientData/>
  </xdr:twoCellAnchor>
  <xdr:twoCellAnchor editAs="oneCell">
    <xdr:from>
      <xdr:col>4</xdr:col>
      <xdr:colOff>11206</xdr:colOff>
      <xdr:row>65</xdr:row>
      <xdr:rowOff>33618</xdr:rowOff>
    </xdr:from>
    <xdr:to>
      <xdr:col>4</xdr:col>
      <xdr:colOff>615427</xdr:colOff>
      <xdr:row>65</xdr:row>
      <xdr:rowOff>483992</xdr:rowOff>
    </xdr:to>
    <xdr:pic>
      <xdr:nvPicPr>
        <xdr:cNvPr id="289" name="図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3641912" y="148679647"/>
          <a:ext cx="649941" cy="450374"/>
        </a:xfrm>
        <a:prstGeom prst="rect">
          <a:avLst/>
        </a:prstGeom>
      </xdr:spPr>
    </xdr:pic>
    <xdr:clientData/>
  </xdr:twoCellAnchor>
  <xdr:twoCellAnchor editAs="oneCell">
    <xdr:from>
      <xdr:col>4</xdr:col>
      <xdr:colOff>22412</xdr:colOff>
      <xdr:row>4</xdr:row>
      <xdr:rowOff>33618</xdr:rowOff>
    </xdr:from>
    <xdr:to>
      <xdr:col>4</xdr:col>
      <xdr:colOff>619462</xdr:colOff>
      <xdr:row>4</xdr:row>
      <xdr:rowOff>468462</xdr:rowOff>
    </xdr:to>
    <xdr:pic>
      <xdr:nvPicPr>
        <xdr:cNvPr id="290" name="図 289">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3507441" y="1255059"/>
          <a:ext cx="627530" cy="434844"/>
        </a:xfrm>
        <a:prstGeom prst="rect">
          <a:avLst/>
        </a:prstGeom>
      </xdr:spPr>
    </xdr:pic>
    <xdr:clientData/>
  </xdr:twoCellAnchor>
  <xdr:twoCellAnchor editAs="oneCell">
    <xdr:from>
      <xdr:col>4</xdr:col>
      <xdr:colOff>33618</xdr:colOff>
      <xdr:row>199</xdr:row>
      <xdr:rowOff>44824</xdr:rowOff>
    </xdr:from>
    <xdr:to>
      <xdr:col>4</xdr:col>
      <xdr:colOff>615876</xdr:colOff>
      <xdr:row>199</xdr:row>
      <xdr:rowOff>464138</xdr:rowOff>
    </xdr:to>
    <xdr:pic>
      <xdr:nvPicPr>
        <xdr:cNvPr id="291" name="図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3664324" y="149721795"/>
          <a:ext cx="605118" cy="419314"/>
        </a:xfrm>
        <a:prstGeom prst="rect">
          <a:avLst/>
        </a:prstGeom>
      </xdr:spPr>
    </xdr:pic>
    <xdr:clientData/>
  </xdr:twoCellAnchor>
  <xdr:twoCellAnchor editAs="oneCell">
    <xdr:from>
      <xdr:col>4</xdr:col>
      <xdr:colOff>33618</xdr:colOff>
      <xdr:row>400</xdr:row>
      <xdr:rowOff>44824</xdr:rowOff>
    </xdr:from>
    <xdr:to>
      <xdr:col>4</xdr:col>
      <xdr:colOff>615876</xdr:colOff>
      <xdr:row>400</xdr:row>
      <xdr:rowOff>464138</xdr:rowOff>
    </xdr:to>
    <xdr:pic>
      <xdr:nvPicPr>
        <xdr:cNvPr id="292" name="図 291">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3664324" y="150237265"/>
          <a:ext cx="605118" cy="419314"/>
        </a:xfrm>
        <a:prstGeom prst="rect">
          <a:avLst/>
        </a:prstGeom>
      </xdr:spPr>
    </xdr:pic>
    <xdr:clientData/>
  </xdr:twoCellAnchor>
  <xdr:twoCellAnchor editAs="oneCell">
    <xdr:from>
      <xdr:col>4</xdr:col>
      <xdr:colOff>22412</xdr:colOff>
      <xdr:row>331</xdr:row>
      <xdr:rowOff>33618</xdr:rowOff>
    </xdr:from>
    <xdr:to>
      <xdr:col>4</xdr:col>
      <xdr:colOff>619461</xdr:colOff>
      <xdr:row>331</xdr:row>
      <xdr:rowOff>468462</xdr:rowOff>
    </xdr:to>
    <xdr:pic>
      <xdr:nvPicPr>
        <xdr:cNvPr id="294" name="図 293">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3653118" y="25997647"/>
          <a:ext cx="627529" cy="434844"/>
        </a:xfrm>
        <a:prstGeom prst="rect">
          <a:avLst/>
        </a:prstGeom>
      </xdr:spPr>
    </xdr:pic>
    <xdr:clientData/>
  </xdr:twoCellAnchor>
  <xdr:twoCellAnchor editAs="oneCell">
    <xdr:from>
      <xdr:col>4</xdr:col>
      <xdr:colOff>33618</xdr:colOff>
      <xdr:row>18</xdr:row>
      <xdr:rowOff>44824</xdr:rowOff>
    </xdr:from>
    <xdr:to>
      <xdr:col>4</xdr:col>
      <xdr:colOff>615876</xdr:colOff>
      <xdr:row>18</xdr:row>
      <xdr:rowOff>464138</xdr:rowOff>
    </xdr:to>
    <xdr:pic>
      <xdr:nvPicPr>
        <xdr:cNvPr id="295" name="図 294">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3664324" y="3843618"/>
          <a:ext cx="605118" cy="419314"/>
        </a:xfrm>
        <a:prstGeom prst="rect">
          <a:avLst/>
        </a:prstGeom>
      </xdr:spPr>
    </xdr:pic>
    <xdr:clientData/>
  </xdr:twoCellAnchor>
  <xdr:twoCellAnchor editAs="oneCell">
    <xdr:from>
      <xdr:col>4</xdr:col>
      <xdr:colOff>11206</xdr:colOff>
      <xdr:row>30</xdr:row>
      <xdr:rowOff>22412</xdr:rowOff>
    </xdr:from>
    <xdr:to>
      <xdr:col>4</xdr:col>
      <xdr:colOff>620892</xdr:colOff>
      <xdr:row>30</xdr:row>
      <xdr:rowOff>481853</xdr:rowOff>
    </xdr:to>
    <xdr:pic>
      <xdr:nvPicPr>
        <xdr:cNvPr id="296" name="図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3641912" y="35264912"/>
          <a:ext cx="663026" cy="459441"/>
        </a:xfrm>
        <a:prstGeom prst="rect">
          <a:avLst/>
        </a:prstGeom>
      </xdr:spPr>
    </xdr:pic>
    <xdr:clientData/>
  </xdr:twoCellAnchor>
  <xdr:twoCellAnchor editAs="oneCell">
    <xdr:from>
      <xdr:col>4</xdr:col>
      <xdr:colOff>11206</xdr:colOff>
      <xdr:row>235</xdr:row>
      <xdr:rowOff>33618</xdr:rowOff>
    </xdr:from>
    <xdr:to>
      <xdr:col>4</xdr:col>
      <xdr:colOff>615427</xdr:colOff>
      <xdr:row>235</xdr:row>
      <xdr:rowOff>483992</xdr:rowOff>
    </xdr:to>
    <xdr:pic>
      <xdr:nvPicPr>
        <xdr:cNvPr id="297" name="図 296">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3641912" y="152287942"/>
          <a:ext cx="649941" cy="450374"/>
        </a:xfrm>
        <a:prstGeom prst="rect">
          <a:avLst/>
        </a:prstGeom>
      </xdr:spPr>
    </xdr:pic>
    <xdr:clientData/>
  </xdr:twoCellAnchor>
  <xdr:twoCellAnchor editAs="oneCell">
    <xdr:from>
      <xdr:col>4</xdr:col>
      <xdr:colOff>11206</xdr:colOff>
      <xdr:row>225</xdr:row>
      <xdr:rowOff>33618</xdr:rowOff>
    </xdr:from>
    <xdr:to>
      <xdr:col>4</xdr:col>
      <xdr:colOff>619960</xdr:colOff>
      <xdr:row>225</xdr:row>
      <xdr:rowOff>481853</xdr:rowOff>
    </xdr:to>
    <xdr:pic>
      <xdr:nvPicPr>
        <xdr:cNvPr id="299" name="図 298">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3641912" y="153318883"/>
          <a:ext cx="646854" cy="448235"/>
        </a:xfrm>
        <a:prstGeom prst="rect">
          <a:avLst/>
        </a:prstGeom>
      </xdr:spPr>
    </xdr:pic>
    <xdr:clientData/>
  </xdr:twoCellAnchor>
  <xdr:twoCellAnchor editAs="oneCell">
    <xdr:from>
      <xdr:col>4</xdr:col>
      <xdr:colOff>11206</xdr:colOff>
      <xdr:row>226</xdr:row>
      <xdr:rowOff>33618</xdr:rowOff>
    </xdr:from>
    <xdr:to>
      <xdr:col>4</xdr:col>
      <xdr:colOff>615427</xdr:colOff>
      <xdr:row>226</xdr:row>
      <xdr:rowOff>483992</xdr:rowOff>
    </xdr:to>
    <xdr:pic>
      <xdr:nvPicPr>
        <xdr:cNvPr id="300" name="図 299">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3641912" y="153834353"/>
          <a:ext cx="649941" cy="450374"/>
        </a:xfrm>
        <a:prstGeom prst="rect">
          <a:avLst/>
        </a:prstGeom>
      </xdr:spPr>
    </xdr:pic>
    <xdr:clientData/>
  </xdr:twoCellAnchor>
  <xdr:twoCellAnchor editAs="oneCell">
    <xdr:from>
      <xdr:col>4</xdr:col>
      <xdr:colOff>22412</xdr:colOff>
      <xdr:row>366</xdr:row>
      <xdr:rowOff>33618</xdr:rowOff>
    </xdr:from>
    <xdr:to>
      <xdr:col>4</xdr:col>
      <xdr:colOff>615875</xdr:colOff>
      <xdr:row>366</xdr:row>
      <xdr:rowOff>460697</xdr:rowOff>
    </xdr:to>
    <xdr:pic>
      <xdr:nvPicPr>
        <xdr:cNvPr id="301" name="図 300">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3653118" y="154349824"/>
          <a:ext cx="616323" cy="427079"/>
        </a:xfrm>
        <a:prstGeom prst="rect">
          <a:avLst/>
        </a:prstGeom>
      </xdr:spPr>
    </xdr:pic>
    <xdr:clientData/>
  </xdr:twoCellAnchor>
  <xdr:twoCellAnchor editAs="oneCell">
    <xdr:from>
      <xdr:col>4</xdr:col>
      <xdr:colOff>22412</xdr:colOff>
      <xdr:row>227</xdr:row>
      <xdr:rowOff>56030</xdr:rowOff>
    </xdr:from>
    <xdr:to>
      <xdr:col>4</xdr:col>
      <xdr:colOff>615427</xdr:colOff>
      <xdr:row>227</xdr:row>
      <xdr:rowOff>498639</xdr:rowOff>
    </xdr:to>
    <xdr:pic>
      <xdr:nvPicPr>
        <xdr:cNvPr id="302" name="図 301">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3653118" y="154887706"/>
          <a:ext cx="638735" cy="442609"/>
        </a:xfrm>
        <a:prstGeom prst="rect">
          <a:avLst/>
        </a:prstGeom>
      </xdr:spPr>
    </xdr:pic>
    <xdr:clientData/>
  </xdr:twoCellAnchor>
  <xdr:twoCellAnchor editAs="oneCell">
    <xdr:from>
      <xdr:col>4</xdr:col>
      <xdr:colOff>22412</xdr:colOff>
      <xdr:row>236</xdr:row>
      <xdr:rowOff>33618</xdr:rowOff>
    </xdr:from>
    <xdr:to>
      <xdr:col>4</xdr:col>
      <xdr:colOff>619461</xdr:colOff>
      <xdr:row>236</xdr:row>
      <xdr:rowOff>468462</xdr:rowOff>
    </xdr:to>
    <xdr:pic>
      <xdr:nvPicPr>
        <xdr:cNvPr id="303" name="図 302">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3653118" y="155380765"/>
          <a:ext cx="627529" cy="434844"/>
        </a:xfrm>
        <a:prstGeom prst="rect">
          <a:avLst/>
        </a:prstGeom>
      </xdr:spPr>
    </xdr:pic>
    <xdr:clientData/>
  </xdr:twoCellAnchor>
  <xdr:twoCellAnchor editAs="oneCell">
    <xdr:from>
      <xdr:col>4</xdr:col>
      <xdr:colOff>22412</xdr:colOff>
      <xdr:row>367</xdr:row>
      <xdr:rowOff>33618</xdr:rowOff>
    </xdr:from>
    <xdr:to>
      <xdr:col>4</xdr:col>
      <xdr:colOff>619013</xdr:colOff>
      <xdr:row>367</xdr:row>
      <xdr:rowOff>483992</xdr:rowOff>
    </xdr:to>
    <xdr:pic>
      <xdr:nvPicPr>
        <xdr:cNvPr id="304" name="図 303">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3653118" y="155896236"/>
          <a:ext cx="649941" cy="450374"/>
        </a:xfrm>
        <a:prstGeom prst="rect">
          <a:avLst/>
        </a:prstGeom>
      </xdr:spPr>
    </xdr:pic>
    <xdr:clientData/>
  </xdr:twoCellAnchor>
  <xdr:twoCellAnchor editAs="oneCell">
    <xdr:from>
      <xdr:col>4</xdr:col>
      <xdr:colOff>22412</xdr:colOff>
      <xdr:row>228</xdr:row>
      <xdr:rowOff>44824</xdr:rowOff>
    </xdr:from>
    <xdr:to>
      <xdr:col>4</xdr:col>
      <xdr:colOff>614065</xdr:colOff>
      <xdr:row>228</xdr:row>
      <xdr:rowOff>470648</xdr:rowOff>
    </xdr:to>
    <xdr:pic>
      <xdr:nvPicPr>
        <xdr:cNvPr id="305" name="図 304">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3653118" y="156422912"/>
          <a:ext cx="614513" cy="425824"/>
        </a:xfrm>
        <a:prstGeom prst="rect">
          <a:avLst/>
        </a:prstGeom>
      </xdr:spPr>
    </xdr:pic>
    <xdr:clientData/>
  </xdr:twoCellAnchor>
  <xdr:twoCellAnchor editAs="oneCell">
    <xdr:from>
      <xdr:col>4</xdr:col>
      <xdr:colOff>22412</xdr:colOff>
      <xdr:row>368</xdr:row>
      <xdr:rowOff>22412</xdr:rowOff>
    </xdr:from>
    <xdr:to>
      <xdr:col>4</xdr:col>
      <xdr:colOff>615875</xdr:colOff>
      <xdr:row>368</xdr:row>
      <xdr:rowOff>472507</xdr:rowOff>
    </xdr:to>
    <xdr:pic>
      <xdr:nvPicPr>
        <xdr:cNvPr id="307" name="図 306">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3653118" y="157431441"/>
          <a:ext cx="616323" cy="450095"/>
        </a:xfrm>
        <a:prstGeom prst="rect">
          <a:avLst/>
        </a:prstGeom>
      </xdr:spPr>
    </xdr:pic>
    <xdr:clientData/>
  </xdr:twoCellAnchor>
  <xdr:twoCellAnchor editAs="oneCell">
    <xdr:from>
      <xdr:col>4</xdr:col>
      <xdr:colOff>22412</xdr:colOff>
      <xdr:row>229</xdr:row>
      <xdr:rowOff>44824</xdr:rowOff>
    </xdr:from>
    <xdr:to>
      <xdr:col>4</xdr:col>
      <xdr:colOff>613433</xdr:colOff>
      <xdr:row>229</xdr:row>
      <xdr:rowOff>504265</xdr:rowOff>
    </xdr:to>
    <xdr:pic>
      <xdr:nvPicPr>
        <xdr:cNvPr id="309" name="図 308">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3653118" y="157969324"/>
          <a:ext cx="629121" cy="459441"/>
        </a:xfrm>
        <a:prstGeom prst="rect">
          <a:avLst/>
        </a:prstGeom>
      </xdr:spPr>
    </xdr:pic>
    <xdr:clientData/>
  </xdr:twoCellAnchor>
  <xdr:twoCellAnchor editAs="oneCell">
    <xdr:from>
      <xdr:col>4</xdr:col>
      <xdr:colOff>11206</xdr:colOff>
      <xdr:row>230</xdr:row>
      <xdr:rowOff>33618</xdr:rowOff>
    </xdr:from>
    <xdr:to>
      <xdr:col>4</xdr:col>
      <xdr:colOff>615427</xdr:colOff>
      <xdr:row>230</xdr:row>
      <xdr:rowOff>483992</xdr:rowOff>
    </xdr:to>
    <xdr:pic>
      <xdr:nvPicPr>
        <xdr:cNvPr id="310" name="図 309">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641912" y="158473589"/>
          <a:ext cx="649941" cy="450374"/>
        </a:xfrm>
        <a:prstGeom prst="rect">
          <a:avLst/>
        </a:prstGeom>
      </xdr:spPr>
    </xdr:pic>
    <xdr:clientData/>
  </xdr:twoCellAnchor>
  <xdr:twoCellAnchor editAs="oneCell">
    <xdr:from>
      <xdr:col>4</xdr:col>
      <xdr:colOff>22412</xdr:colOff>
      <xdr:row>231</xdr:row>
      <xdr:rowOff>44824</xdr:rowOff>
    </xdr:from>
    <xdr:to>
      <xdr:col>4</xdr:col>
      <xdr:colOff>613433</xdr:colOff>
      <xdr:row>231</xdr:row>
      <xdr:rowOff>504265</xdr:rowOff>
    </xdr:to>
    <xdr:pic>
      <xdr:nvPicPr>
        <xdr:cNvPr id="311" name="図 310">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3653118" y="159000265"/>
          <a:ext cx="629121" cy="459441"/>
        </a:xfrm>
        <a:prstGeom prst="rect">
          <a:avLst/>
        </a:prstGeom>
      </xdr:spPr>
    </xdr:pic>
    <xdr:clientData/>
  </xdr:twoCellAnchor>
  <xdr:twoCellAnchor editAs="oneCell">
    <xdr:from>
      <xdr:col>4</xdr:col>
      <xdr:colOff>22412</xdr:colOff>
      <xdr:row>428</xdr:row>
      <xdr:rowOff>44824</xdr:rowOff>
    </xdr:from>
    <xdr:to>
      <xdr:col>4</xdr:col>
      <xdr:colOff>614995</xdr:colOff>
      <xdr:row>428</xdr:row>
      <xdr:rowOff>481853</xdr:rowOff>
    </xdr:to>
    <xdr:pic>
      <xdr:nvPicPr>
        <xdr:cNvPr id="312" name="図 311">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3653118" y="159515736"/>
          <a:ext cx="630683" cy="437029"/>
        </a:xfrm>
        <a:prstGeom prst="rect">
          <a:avLst/>
        </a:prstGeom>
      </xdr:spPr>
    </xdr:pic>
    <xdr:clientData/>
  </xdr:twoCellAnchor>
  <xdr:twoCellAnchor editAs="oneCell">
    <xdr:from>
      <xdr:col>4</xdr:col>
      <xdr:colOff>22412</xdr:colOff>
      <xdr:row>429</xdr:row>
      <xdr:rowOff>33618</xdr:rowOff>
    </xdr:from>
    <xdr:to>
      <xdr:col>4</xdr:col>
      <xdr:colOff>619461</xdr:colOff>
      <xdr:row>429</xdr:row>
      <xdr:rowOff>468462</xdr:rowOff>
    </xdr:to>
    <xdr:pic>
      <xdr:nvPicPr>
        <xdr:cNvPr id="313" name="図 312">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3653118" y="160020000"/>
          <a:ext cx="627529" cy="434844"/>
        </a:xfrm>
        <a:prstGeom prst="rect">
          <a:avLst/>
        </a:prstGeom>
      </xdr:spPr>
    </xdr:pic>
    <xdr:clientData/>
  </xdr:twoCellAnchor>
  <xdr:twoCellAnchor editAs="oneCell">
    <xdr:from>
      <xdr:col>4</xdr:col>
      <xdr:colOff>22412</xdr:colOff>
      <xdr:row>369</xdr:row>
      <xdr:rowOff>44824</xdr:rowOff>
    </xdr:from>
    <xdr:to>
      <xdr:col>4</xdr:col>
      <xdr:colOff>615875</xdr:colOff>
      <xdr:row>369</xdr:row>
      <xdr:rowOff>471903</xdr:rowOff>
    </xdr:to>
    <xdr:pic>
      <xdr:nvPicPr>
        <xdr:cNvPr id="314" name="図 313">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3653118" y="160546677"/>
          <a:ext cx="616323" cy="427079"/>
        </a:xfrm>
        <a:prstGeom prst="rect">
          <a:avLst/>
        </a:prstGeom>
      </xdr:spPr>
    </xdr:pic>
    <xdr:clientData/>
  </xdr:twoCellAnchor>
  <xdr:twoCellAnchor editAs="oneCell">
    <xdr:from>
      <xdr:col>4</xdr:col>
      <xdr:colOff>22412</xdr:colOff>
      <xdr:row>430</xdr:row>
      <xdr:rowOff>33618</xdr:rowOff>
    </xdr:from>
    <xdr:to>
      <xdr:col>4</xdr:col>
      <xdr:colOff>619461</xdr:colOff>
      <xdr:row>430</xdr:row>
      <xdr:rowOff>468462</xdr:rowOff>
    </xdr:to>
    <xdr:pic>
      <xdr:nvPicPr>
        <xdr:cNvPr id="315" name="図 314">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3653118" y="161050942"/>
          <a:ext cx="627529" cy="434844"/>
        </a:xfrm>
        <a:prstGeom prst="rect">
          <a:avLst/>
        </a:prstGeom>
      </xdr:spPr>
    </xdr:pic>
    <xdr:clientData/>
  </xdr:twoCellAnchor>
  <xdr:twoCellAnchor editAs="oneCell">
    <xdr:from>
      <xdr:col>4</xdr:col>
      <xdr:colOff>33618</xdr:colOff>
      <xdr:row>237</xdr:row>
      <xdr:rowOff>44824</xdr:rowOff>
    </xdr:from>
    <xdr:to>
      <xdr:col>4</xdr:col>
      <xdr:colOff>615876</xdr:colOff>
      <xdr:row>237</xdr:row>
      <xdr:rowOff>464138</xdr:rowOff>
    </xdr:to>
    <xdr:pic>
      <xdr:nvPicPr>
        <xdr:cNvPr id="316" name="図 315">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3664324" y="161577618"/>
          <a:ext cx="605118" cy="419314"/>
        </a:xfrm>
        <a:prstGeom prst="rect">
          <a:avLst/>
        </a:prstGeom>
      </xdr:spPr>
    </xdr:pic>
    <xdr:clientData/>
  </xdr:twoCellAnchor>
  <xdr:twoCellAnchor editAs="oneCell">
    <xdr:from>
      <xdr:col>4</xdr:col>
      <xdr:colOff>44824</xdr:colOff>
      <xdr:row>370</xdr:row>
      <xdr:rowOff>56030</xdr:rowOff>
    </xdr:from>
    <xdr:to>
      <xdr:col>4</xdr:col>
      <xdr:colOff>619910</xdr:colOff>
      <xdr:row>370</xdr:row>
      <xdr:rowOff>459814</xdr:rowOff>
    </xdr:to>
    <xdr:pic>
      <xdr:nvPicPr>
        <xdr:cNvPr id="317" name="図 316">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3675530" y="162104295"/>
          <a:ext cx="582706" cy="403784"/>
        </a:xfrm>
        <a:prstGeom prst="rect">
          <a:avLst/>
        </a:prstGeom>
      </xdr:spPr>
    </xdr:pic>
    <xdr:clientData/>
  </xdr:twoCellAnchor>
  <xdr:twoCellAnchor editAs="oneCell">
    <xdr:from>
      <xdr:col>4</xdr:col>
      <xdr:colOff>22412</xdr:colOff>
      <xdr:row>232</xdr:row>
      <xdr:rowOff>44824</xdr:rowOff>
    </xdr:from>
    <xdr:to>
      <xdr:col>4</xdr:col>
      <xdr:colOff>615875</xdr:colOff>
      <xdr:row>232</xdr:row>
      <xdr:rowOff>471903</xdr:rowOff>
    </xdr:to>
    <xdr:pic>
      <xdr:nvPicPr>
        <xdr:cNvPr id="318" name="図 31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3653118" y="162608559"/>
          <a:ext cx="616323" cy="427079"/>
        </a:xfrm>
        <a:prstGeom prst="rect">
          <a:avLst/>
        </a:prstGeom>
      </xdr:spPr>
    </xdr:pic>
    <xdr:clientData/>
  </xdr:twoCellAnchor>
  <xdr:twoCellAnchor editAs="oneCell">
    <xdr:from>
      <xdr:col>4</xdr:col>
      <xdr:colOff>44824</xdr:colOff>
      <xdr:row>431</xdr:row>
      <xdr:rowOff>56030</xdr:rowOff>
    </xdr:from>
    <xdr:to>
      <xdr:col>4</xdr:col>
      <xdr:colOff>616324</xdr:colOff>
      <xdr:row>431</xdr:row>
      <xdr:rowOff>452049</xdr:rowOff>
    </xdr:to>
    <xdr:pic>
      <xdr:nvPicPr>
        <xdr:cNvPr id="319" name="図 318">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3675530" y="163135236"/>
          <a:ext cx="571500" cy="396019"/>
        </a:xfrm>
        <a:prstGeom prst="rect">
          <a:avLst/>
        </a:prstGeom>
      </xdr:spPr>
    </xdr:pic>
    <xdr:clientData/>
  </xdr:twoCellAnchor>
  <xdr:twoCellAnchor editAs="oneCell">
    <xdr:from>
      <xdr:col>4</xdr:col>
      <xdr:colOff>22412</xdr:colOff>
      <xdr:row>233</xdr:row>
      <xdr:rowOff>44824</xdr:rowOff>
    </xdr:from>
    <xdr:to>
      <xdr:col>4</xdr:col>
      <xdr:colOff>614065</xdr:colOff>
      <xdr:row>233</xdr:row>
      <xdr:rowOff>470648</xdr:rowOff>
    </xdr:to>
    <xdr:pic>
      <xdr:nvPicPr>
        <xdr:cNvPr id="320" name="図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3653118" y="163639500"/>
          <a:ext cx="614513" cy="425824"/>
        </a:xfrm>
        <a:prstGeom prst="rect">
          <a:avLst/>
        </a:prstGeom>
      </xdr:spPr>
    </xdr:pic>
    <xdr:clientData/>
  </xdr:twoCellAnchor>
  <xdr:twoCellAnchor editAs="oneCell">
    <xdr:from>
      <xdr:col>4</xdr:col>
      <xdr:colOff>22412</xdr:colOff>
      <xdr:row>432</xdr:row>
      <xdr:rowOff>44824</xdr:rowOff>
    </xdr:from>
    <xdr:to>
      <xdr:col>4</xdr:col>
      <xdr:colOff>615875</xdr:colOff>
      <xdr:row>432</xdr:row>
      <xdr:rowOff>471903</xdr:rowOff>
    </xdr:to>
    <xdr:pic>
      <xdr:nvPicPr>
        <xdr:cNvPr id="321" name="図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3653118" y="164154971"/>
          <a:ext cx="616323" cy="427079"/>
        </a:xfrm>
        <a:prstGeom prst="rect">
          <a:avLst/>
        </a:prstGeom>
      </xdr:spPr>
    </xdr:pic>
    <xdr:clientData/>
  </xdr:twoCellAnchor>
  <xdr:twoCellAnchor editAs="oneCell">
    <xdr:from>
      <xdr:col>4</xdr:col>
      <xdr:colOff>11206</xdr:colOff>
      <xdr:row>371</xdr:row>
      <xdr:rowOff>33618</xdr:rowOff>
    </xdr:from>
    <xdr:to>
      <xdr:col>4</xdr:col>
      <xdr:colOff>620892</xdr:colOff>
      <xdr:row>371</xdr:row>
      <xdr:rowOff>493059</xdr:rowOff>
    </xdr:to>
    <xdr:pic>
      <xdr:nvPicPr>
        <xdr:cNvPr id="322" name="図 321">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3641912" y="164659236"/>
          <a:ext cx="663026" cy="459441"/>
        </a:xfrm>
        <a:prstGeom prst="rect">
          <a:avLst/>
        </a:prstGeom>
      </xdr:spPr>
    </xdr:pic>
    <xdr:clientData/>
  </xdr:twoCellAnchor>
  <xdr:twoCellAnchor editAs="oneCell">
    <xdr:from>
      <xdr:col>4</xdr:col>
      <xdr:colOff>22412</xdr:colOff>
      <xdr:row>433</xdr:row>
      <xdr:rowOff>44824</xdr:rowOff>
    </xdr:from>
    <xdr:to>
      <xdr:col>4</xdr:col>
      <xdr:colOff>615875</xdr:colOff>
      <xdr:row>433</xdr:row>
      <xdr:rowOff>471903</xdr:rowOff>
    </xdr:to>
    <xdr:pic>
      <xdr:nvPicPr>
        <xdr:cNvPr id="324" name="図 323">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3653118" y="165701383"/>
          <a:ext cx="616323" cy="427079"/>
        </a:xfrm>
        <a:prstGeom prst="rect">
          <a:avLst/>
        </a:prstGeom>
      </xdr:spPr>
    </xdr:pic>
    <xdr:clientData/>
  </xdr:twoCellAnchor>
  <xdr:twoCellAnchor editAs="oneCell">
    <xdr:from>
      <xdr:col>4</xdr:col>
      <xdr:colOff>33618</xdr:colOff>
      <xdr:row>434</xdr:row>
      <xdr:rowOff>56030</xdr:rowOff>
    </xdr:from>
    <xdr:to>
      <xdr:col>4</xdr:col>
      <xdr:colOff>619461</xdr:colOff>
      <xdr:row>434</xdr:row>
      <xdr:rowOff>483109</xdr:rowOff>
    </xdr:to>
    <xdr:pic>
      <xdr:nvPicPr>
        <xdr:cNvPr id="325" name="図 324">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3664324" y="166228059"/>
          <a:ext cx="616323" cy="427079"/>
        </a:xfrm>
        <a:prstGeom prst="rect">
          <a:avLst/>
        </a:prstGeom>
      </xdr:spPr>
    </xdr:pic>
    <xdr:clientData/>
  </xdr:twoCellAnchor>
  <xdr:twoCellAnchor editAs="oneCell">
    <xdr:from>
      <xdr:col>4</xdr:col>
      <xdr:colOff>33618</xdr:colOff>
      <xdr:row>435</xdr:row>
      <xdr:rowOff>56030</xdr:rowOff>
    </xdr:from>
    <xdr:to>
      <xdr:col>4</xdr:col>
      <xdr:colOff>619910</xdr:colOff>
      <xdr:row>435</xdr:row>
      <xdr:rowOff>467579</xdr:rowOff>
    </xdr:to>
    <xdr:pic>
      <xdr:nvPicPr>
        <xdr:cNvPr id="326" name="図 325">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3664324" y="166743530"/>
          <a:ext cx="593912" cy="411549"/>
        </a:xfrm>
        <a:prstGeom prst="rect">
          <a:avLst/>
        </a:prstGeom>
      </xdr:spPr>
    </xdr:pic>
    <xdr:clientData/>
  </xdr:twoCellAnchor>
  <xdr:twoCellAnchor editAs="oneCell">
    <xdr:from>
      <xdr:col>4</xdr:col>
      <xdr:colOff>33618</xdr:colOff>
      <xdr:row>238</xdr:row>
      <xdr:rowOff>44824</xdr:rowOff>
    </xdr:from>
    <xdr:to>
      <xdr:col>4</xdr:col>
      <xdr:colOff>617649</xdr:colOff>
      <xdr:row>238</xdr:row>
      <xdr:rowOff>470647</xdr:rowOff>
    </xdr:to>
    <xdr:pic>
      <xdr:nvPicPr>
        <xdr:cNvPr id="327" name="図 326">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3664324" y="167247795"/>
          <a:ext cx="614511" cy="425823"/>
        </a:xfrm>
        <a:prstGeom prst="rect">
          <a:avLst/>
        </a:prstGeom>
      </xdr:spPr>
    </xdr:pic>
    <xdr:clientData/>
  </xdr:twoCellAnchor>
  <xdr:twoCellAnchor editAs="oneCell">
    <xdr:from>
      <xdr:col>4</xdr:col>
      <xdr:colOff>33618</xdr:colOff>
      <xdr:row>436</xdr:row>
      <xdr:rowOff>56030</xdr:rowOff>
    </xdr:from>
    <xdr:to>
      <xdr:col>4</xdr:col>
      <xdr:colOff>619910</xdr:colOff>
      <xdr:row>436</xdr:row>
      <xdr:rowOff>467579</xdr:rowOff>
    </xdr:to>
    <xdr:pic>
      <xdr:nvPicPr>
        <xdr:cNvPr id="328" name="図 327">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3664324" y="167774471"/>
          <a:ext cx="593912" cy="411549"/>
        </a:xfrm>
        <a:prstGeom prst="rect">
          <a:avLst/>
        </a:prstGeom>
      </xdr:spPr>
    </xdr:pic>
    <xdr:clientData/>
  </xdr:twoCellAnchor>
  <xdr:twoCellAnchor editAs="oneCell">
    <xdr:from>
      <xdr:col>4</xdr:col>
      <xdr:colOff>11206</xdr:colOff>
      <xdr:row>373</xdr:row>
      <xdr:rowOff>44824</xdr:rowOff>
    </xdr:from>
    <xdr:to>
      <xdr:col>4</xdr:col>
      <xdr:colOff>615427</xdr:colOff>
      <xdr:row>373</xdr:row>
      <xdr:rowOff>495198</xdr:rowOff>
    </xdr:to>
    <xdr:pic>
      <xdr:nvPicPr>
        <xdr:cNvPr id="329" name="図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3641912" y="168278736"/>
          <a:ext cx="649941" cy="450374"/>
        </a:xfrm>
        <a:prstGeom prst="rect">
          <a:avLst/>
        </a:prstGeom>
      </xdr:spPr>
    </xdr:pic>
    <xdr:clientData/>
  </xdr:twoCellAnchor>
  <xdr:twoCellAnchor editAs="oneCell">
    <xdr:from>
      <xdr:col>4</xdr:col>
      <xdr:colOff>11206</xdr:colOff>
      <xdr:row>218</xdr:row>
      <xdr:rowOff>33618</xdr:rowOff>
    </xdr:from>
    <xdr:to>
      <xdr:col>4</xdr:col>
      <xdr:colOff>619013</xdr:colOff>
      <xdr:row>218</xdr:row>
      <xdr:rowOff>491757</xdr:rowOff>
    </xdr:to>
    <xdr:pic>
      <xdr:nvPicPr>
        <xdr:cNvPr id="330" name="図 329">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3641912" y="168783000"/>
          <a:ext cx="661147" cy="458139"/>
        </a:xfrm>
        <a:prstGeom prst="rect">
          <a:avLst/>
        </a:prstGeom>
      </xdr:spPr>
    </xdr:pic>
    <xdr:clientData/>
  </xdr:twoCellAnchor>
  <xdr:twoCellAnchor editAs="oneCell">
    <xdr:from>
      <xdr:col>4</xdr:col>
      <xdr:colOff>22412</xdr:colOff>
      <xdr:row>219</xdr:row>
      <xdr:rowOff>44824</xdr:rowOff>
    </xdr:from>
    <xdr:to>
      <xdr:col>4</xdr:col>
      <xdr:colOff>615875</xdr:colOff>
      <xdr:row>219</xdr:row>
      <xdr:rowOff>471902</xdr:rowOff>
    </xdr:to>
    <xdr:pic>
      <xdr:nvPicPr>
        <xdr:cNvPr id="331" name="図 330">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3653118" y="169309677"/>
          <a:ext cx="616323" cy="427078"/>
        </a:xfrm>
        <a:prstGeom prst="rect">
          <a:avLst/>
        </a:prstGeom>
      </xdr:spPr>
    </xdr:pic>
    <xdr:clientData/>
  </xdr:twoCellAnchor>
  <xdr:twoCellAnchor editAs="oneCell">
    <xdr:from>
      <xdr:col>4</xdr:col>
      <xdr:colOff>33618</xdr:colOff>
      <xdr:row>372</xdr:row>
      <xdr:rowOff>44824</xdr:rowOff>
    </xdr:from>
    <xdr:to>
      <xdr:col>4</xdr:col>
      <xdr:colOff>615876</xdr:colOff>
      <xdr:row>372</xdr:row>
      <xdr:rowOff>464138</xdr:rowOff>
    </xdr:to>
    <xdr:pic>
      <xdr:nvPicPr>
        <xdr:cNvPr id="332" name="図 331">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3664324" y="169825148"/>
          <a:ext cx="605118" cy="419314"/>
        </a:xfrm>
        <a:prstGeom prst="rect">
          <a:avLst/>
        </a:prstGeom>
      </xdr:spPr>
    </xdr:pic>
    <xdr:clientData/>
  </xdr:twoCellAnchor>
  <xdr:twoCellAnchor editAs="oneCell">
    <xdr:from>
      <xdr:col>4</xdr:col>
      <xdr:colOff>22412</xdr:colOff>
      <xdr:row>255</xdr:row>
      <xdr:rowOff>44824</xdr:rowOff>
    </xdr:from>
    <xdr:to>
      <xdr:col>4</xdr:col>
      <xdr:colOff>619910</xdr:colOff>
      <xdr:row>255</xdr:row>
      <xdr:rowOff>464138</xdr:rowOff>
    </xdr:to>
    <xdr:pic>
      <xdr:nvPicPr>
        <xdr:cNvPr id="333" name="図 332">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3653118" y="169825148"/>
          <a:ext cx="605118" cy="419314"/>
        </a:xfrm>
        <a:prstGeom prst="rect">
          <a:avLst/>
        </a:prstGeom>
      </xdr:spPr>
    </xdr:pic>
    <xdr:clientData/>
  </xdr:twoCellAnchor>
  <xdr:twoCellAnchor editAs="oneCell">
    <xdr:from>
      <xdr:col>4</xdr:col>
      <xdr:colOff>33618</xdr:colOff>
      <xdr:row>68</xdr:row>
      <xdr:rowOff>44824</xdr:rowOff>
    </xdr:from>
    <xdr:to>
      <xdr:col>4</xdr:col>
      <xdr:colOff>616719</xdr:colOff>
      <xdr:row>68</xdr:row>
      <xdr:rowOff>459442</xdr:rowOff>
    </xdr:to>
    <xdr:pic>
      <xdr:nvPicPr>
        <xdr:cNvPr id="287" name="図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3664324" y="170340618"/>
          <a:ext cx="598341" cy="414618"/>
        </a:xfrm>
        <a:prstGeom prst="rect">
          <a:avLst/>
        </a:prstGeom>
      </xdr:spPr>
    </xdr:pic>
    <xdr:clientData/>
  </xdr:twoCellAnchor>
  <xdr:twoCellAnchor editAs="oneCell">
    <xdr:from>
      <xdr:col>4</xdr:col>
      <xdr:colOff>33618</xdr:colOff>
      <xdr:row>69</xdr:row>
      <xdr:rowOff>33618</xdr:rowOff>
    </xdr:from>
    <xdr:to>
      <xdr:col>4</xdr:col>
      <xdr:colOff>617649</xdr:colOff>
      <xdr:row>69</xdr:row>
      <xdr:rowOff>459441</xdr:rowOff>
    </xdr:to>
    <xdr:pic>
      <xdr:nvPicPr>
        <xdr:cNvPr id="293" name="図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3664324" y="170844883"/>
          <a:ext cx="614511" cy="425823"/>
        </a:xfrm>
        <a:prstGeom prst="rect">
          <a:avLst/>
        </a:prstGeom>
      </xdr:spPr>
    </xdr:pic>
    <xdr:clientData/>
  </xdr:twoCellAnchor>
  <xdr:twoCellAnchor editAs="oneCell">
    <xdr:from>
      <xdr:col>4</xdr:col>
      <xdr:colOff>11206</xdr:colOff>
      <xdr:row>7</xdr:row>
      <xdr:rowOff>22412</xdr:rowOff>
    </xdr:from>
    <xdr:to>
      <xdr:col>4</xdr:col>
      <xdr:colOff>615427</xdr:colOff>
      <xdr:row>7</xdr:row>
      <xdr:rowOff>472786</xdr:rowOff>
    </xdr:to>
    <xdr:pic>
      <xdr:nvPicPr>
        <xdr:cNvPr id="323" name="図 322">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3641912" y="171864618"/>
          <a:ext cx="649941" cy="450374"/>
        </a:xfrm>
        <a:prstGeom prst="rect">
          <a:avLst/>
        </a:prstGeom>
      </xdr:spPr>
    </xdr:pic>
    <xdr:clientData/>
  </xdr:twoCellAnchor>
  <xdr:twoCellAnchor editAs="oneCell">
    <xdr:from>
      <xdr:col>4</xdr:col>
      <xdr:colOff>11206</xdr:colOff>
      <xdr:row>8</xdr:row>
      <xdr:rowOff>33618</xdr:rowOff>
    </xdr:from>
    <xdr:to>
      <xdr:col>4</xdr:col>
      <xdr:colOff>619461</xdr:colOff>
      <xdr:row>8</xdr:row>
      <xdr:rowOff>476227</xdr:rowOff>
    </xdr:to>
    <xdr:pic>
      <xdr:nvPicPr>
        <xdr:cNvPr id="334" name="図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3496235" y="3316942"/>
          <a:ext cx="638735" cy="442609"/>
        </a:xfrm>
        <a:prstGeom prst="rect">
          <a:avLst/>
        </a:prstGeom>
      </xdr:spPr>
    </xdr:pic>
    <xdr:clientData/>
  </xdr:twoCellAnchor>
  <xdr:twoCellAnchor editAs="oneCell">
    <xdr:from>
      <xdr:col>4</xdr:col>
      <xdr:colOff>22412</xdr:colOff>
      <xdr:row>256</xdr:row>
      <xdr:rowOff>56030</xdr:rowOff>
    </xdr:from>
    <xdr:to>
      <xdr:col>4</xdr:col>
      <xdr:colOff>619910</xdr:colOff>
      <xdr:row>256</xdr:row>
      <xdr:rowOff>475344</xdr:rowOff>
    </xdr:to>
    <xdr:pic>
      <xdr:nvPicPr>
        <xdr:cNvPr id="335" name="図 334">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3653118" y="172929177"/>
          <a:ext cx="605118" cy="419314"/>
        </a:xfrm>
        <a:prstGeom prst="rect">
          <a:avLst/>
        </a:prstGeom>
      </xdr:spPr>
    </xdr:pic>
    <xdr:clientData/>
  </xdr:twoCellAnchor>
  <xdr:twoCellAnchor editAs="oneCell">
    <xdr:from>
      <xdr:col>4</xdr:col>
      <xdr:colOff>33618</xdr:colOff>
      <xdr:row>257</xdr:row>
      <xdr:rowOff>56030</xdr:rowOff>
    </xdr:from>
    <xdr:to>
      <xdr:col>4</xdr:col>
      <xdr:colOff>619910</xdr:colOff>
      <xdr:row>257</xdr:row>
      <xdr:rowOff>467579</xdr:rowOff>
    </xdr:to>
    <xdr:pic>
      <xdr:nvPicPr>
        <xdr:cNvPr id="336" name="図 335">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3664324" y="173444648"/>
          <a:ext cx="593912" cy="411549"/>
        </a:xfrm>
        <a:prstGeom prst="rect">
          <a:avLst/>
        </a:prstGeom>
      </xdr:spPr>
    </xdr:pic>
    <xdr:clientData/>
  </xdr:twoCellAnchor>
  <xdr:twoCellAnchor editAs="oneCell">
    <xdr:from>
      <xdr:col>4</xdr:col>
      <xdr:colOff>44824</xdr:colOff>
      <xdr:row>71</xdr:row>
      <xdr:rowOff>44824</xdr:rowOff>
    </xdr:from>
    <xdr:to>
      <xdr:col>4</xdr:col>
      <xdr:colOff>615876</xdr:colOff>
      <xdr:row>71</xdr:row>
      <xdr:rowOff>456373</xdr:rowOff>
    </xdr:to>
    <xdr:pic>
      <xdr:nvPicPr>
        <xdr:cNvPr id="337" name="図 336">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3675530" y="173948912"/>
          <a:ext cx="593912" cy="411549"/>
        </a:xfrm>
        <a:prstGeom prst="rect">
          <a:avLst/>
        </a:prstGeom>
      </xdr:spPr>
    </xdr:pic>
    <xdr:clientData/>
  </xdr:twoCellAnchor>
  <xdr:twoCellAnchor editAs="oneCell">
    <xdr:from>
      <xdr:col>4</xdr:col>
      <xdr:colOff>22411</xdr:colOff>
      <xdr:row>258</xdr:row>
      <xdr:rowOff>44824</xdr:rowOff>
    </xdr:from>
    <xdr:to>
      <xdr:col>4</xdr:col>
      <xdr:colOff>619460</xdr:colOff>
      <xdr:row>258</xdr:row>
      <xdr:rowOff>479668</xdr:rowOff>
    </xdr:to>
    <xdr:pic>
      <xdr:nvPicPr>
        <xdr:cNvPr id="340" name="図 339">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3653117" y="175495324"/>
          <a:ext cx="627529" cy="434844"/>
        </a:xfrm>
        <a:prstGeom prst="rect">
          <a:avLst/>
        </a:prstGeom>
      </xdr:spPr>
    </xdr:pic>
    <xdr:clientData/>
  </xdr:twoCellAnchor>
  <xdr:twoCellAnchor editAs="oneCell">
    <xdr:from>
      <xdr:col>4</xdr:col>
      <xdr:colOff>22412</xdr:colOff>
      <xdr:row>72</xdr:row>
      <xdr:rowOff>44824</xdr:rowOff>
    </xdr:from>
    <xdr:to>
      <xdr:col>4</xdr:col>
      <xdr:colOff>615875</xdr:colOff>
      <xdr:row>72</xdr:row>
      <xdr:rowOff>471903</xdr:rowOff>
    </xdr:to>
    <xdr:pic>
      <xdr:nvPicPr>
        <xdr:cNvPr id="341" name="図 340">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3653118" y="176010795"/>
          <a:ext cx="616323" cy="427079"/>
        </a:xfrm>
        <a:prstGeom prst="rect">
          <a:avLst/>
        </a:prstGeom>
      </xdr:spPr>
    </xdr:pic>
    <xdr:clientData/>
  </xdr:twoCellAnchor>
  <xdr:twoCellAnchor editAs="oneCell">
    <xdr:from>
      <xdr:col>4</xdr:col>
      <xdr:colOff>33618</xdr:colOff>
      <xdr:row>9</xdr:row>
      <xdr:rowOff>44824</xdr:rowOff>
    </xdr:from>
    <xdr:to>
      <xdr:col>4</xdr:col>
      <xdr:colOff>619461</xdr:colOff>
      <xdr:row>9</xdr:row>
      <xdr:rowOff>471903</xdr:rowOff>
    </xdr:to>
    <xdr:pic>
      <xdr:nvPicPr>
        <xdr:cNvPr id="342" name="図 341">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3664324" y="176526265"/>
          <a:ext cx="616323" cy="427079"/>
        </a:xfrm>
        <a:prstGeom prst="rect">
          <a:avLst/>
        </a:prstGeom>
      </xdr:spPr>
    </xdr:pic>
    <xdr:clientData/>
  </xdr:twoCellAnchor>
  <xdr:twoCellAnchor editAs="oneCell">
    <xdr:from>
      <xdr:col>4</xdr:col>
      <xdr:colOff>22412</xdr:colOff>
      <xdr:row>73</xdr:row>
      <xdr:rowOff>44824</xdr:rowOff>
    </xdr:from>
    <xdr:to>
      <xdr:col>4</xdr:col>
      <xdr:colOff>614995</xdr:colOff>
      <xdr:row>73</xdr:row>
      <xdr:rowOff>481853</xdr:rowOff>
    </xdr:to>
    <xdr:pic>
      <xdr:nvPicPr>
        <xdr:cNvPr id="343" name="図 342">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3653118" y="177041736"/>
          <a:ext cx="630683" cy="437029"/>
        </a:xfrm>
        <a:prstGeom prst="rect">
          <a:avLst/>
        </a:prstGeom>
      </xdr:spPr>
    </xdr:pic>
    <xdr:clientData/>
  </xdr:twoCellAnchor>
  <xdr:twoCellAnchor editAs="oneCell">
    <xdr:from>
      <xdr:col>4</xdr:col>
      <xdr:colOff>22412</xdr:colOff>
      <xdr:row>406</xdr:row>
      <xdr:rowOff>44824</xdr:rowOff>
    </xdr:from>
    <xdr:to>
      <xdr:col>4</xdr:col>
      <xdr:colOff>615427</xdr:colOff>
      <xdr:row>406</xdr:row>
      <xdr:rowOff>487433</xdr:rowOff>
    </xdr:to>
    <xdr:pic>
      <xdr:nvPicPr>
        <xdr:cNvPr id="344" name="図 343">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3653118" y="177557206"/>
          <a:ext cx="638735" cy="442609"/>
        </a:xfrm>
        <a:prstGeom prst="rect">
          <a:avLst/>
        </a:prstGeom>
      </xdr:spPr>
    </xdr:pic>
    <xdr:clientData/>
  </xdr:twoCellAnchor>
  <xdr:twoCellAnchor editAs="oneCell">
    <xdr:from>
      <xdr:col>4</xdr:col>
      <xdr:colOff>33619</xdr:colOff>
      <xdr:row>437</xdr:row>
      <xdr:rowOff>56030</xdr:rowOff>
    </xdr:from>
    <xdr:to>
      <xdr:col>4</xdr:col>
      <xdr:colOff>616325</xdr:colOff>
      <xdr:row>437</xdr:row>
      <xdr:rowOff>459814</xdr:rowOff>
    </xdr:to>
    <xdr:pic>
      <xdr:nvPicPr>
        <xdr:cNvPr id="345" name="図 344">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3664325" y="178083883"/>
          <a:ext cx="582706" cy="403784"/>
        </a:xfrm>
        <a:prstGeom prst="rect">
          <a:avLst/>
        </a:prstGeom>
      </xdr:spPr>
    </xdr:pic>
    <xdr:clientData/>
  </xdr:twoCellAnchor>
  <xdr:twoCellAnchor editAs="oneCell">
    <xdr:from>
      <xdr:col>4</xdr:col>
      <xdr:colOff>11206</xdr:colOff>
      <xdr:row>259</xdr:row>
      <xdr:rowOff>44824</xdr:rowOff>
    </xdr:from>
    <xdr:to>
      <xdr:col>4</xdr:col>
      <xdr:colOff>619461</xdr:colOff>
      <xdr:row>259</xdr:row>
      <xdr:rowOff>487433</xdr:rowOff>
    </xdr:to>
    <xdr:pic>
      <xdr:nvPicPr>
        <xdr:cNvPr id="346" name="図 345">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3641912" y="178588148"/>
          <a:ext cx="638735" cy="442609"/>
        </a:xfrm>
        <a:prstGeom prst="rect">
          <a:avLst/>
        </a:prstGeom>
      </xdr:spPr>
    </xdr:pic>
    <xdr:clientData/>
  </xdr:twoCellAnchor>
  <xdr:twoCellAnchor editAs="oneCell">
    <xdr:from>
      <xdr:col>4</xdr:col>
      <xdr:colOff>22412</xdr:colOff>
      <xdr:row>438</xdr:row>
      <xdr:rowOff>44824</xdr:rowOff>
    </xdr:from>
    <xdr:to>
      <xdr:col>4</xdr:col>
      <xdr:colOff>615427</xdr:colOff>
      <xdr:row>438</xdr:row>
      <xdr:rowOff>487433</xdr:rowOff>
    </xdr:to>
    <xdr:pic>
      <xdr:nvPicPr>
        <xdr:cNvPr id="347" name="図 34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3653118" y="179103618"/>
          <a:ext cx="638735" cy="442609"/>
        </a:xfrm>
        <a:prstGeom prst="rect">
          <a:avLst/>
        </a:prstGeom>
      </xdr:spPr>
    </xdr:pic>
    <xdr:clientData/>
  </xdr:twoCellAnchor>
  <xdr:twoCellAnchor editAs="oneCell">
    <xdr:from>
      <xdr:col>4</xdr:col>
      <xdr:colOff>22412</xdr:colOff>
      <xdr:row>74</xdr:row>
      <xdr:rowOff>56030</xdr:rowOff>
    </xdr:from>
    <xdr:to>
      <xdr:col>4</xdr:col>
      <xdr:colOff>619910</xdr:colOff>
      <xdr:row>74</xdr:row>
      <xdr:rowOff>475344</xdr:rowOff>
    </xdr:to>
    <xdr:pic>
      <xdr:nvPicPr>
        <xdr:cNvPr id="348" name="図 347">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3653118" y="179630295"/>
          <a:ext cx="605118" cy="419314"/>
        </a:xfrm>
        <a:prstGeom prst="rect">
          <a:avLst/>
        </a:prstGeom>
      </xdr:spPr>
    </xdr:pic>
    <xdr:clientData/>
  </xdr:twoCellAnchor>
  <xdr:twoCellAnchor editAs="oneCell">
    <xdr:from>
      <xdr:col>4</xdr:col>
      <xdr:colOff>33618</xdr:colOff>
      <xdr:row>75</xdr:row>
      <xdr:rowOff>33618</xdr:rowOff>
    </xdr:from>
    <xdr:to>
      <xdr:col>4</xdr:col>
      <xdr:colOff>615876</xdr:colOff>
      <xdr:row>75</xdr:row>
      <xdr:rowOff>452932</xdr:rowOff>
    </xdr:to>
    <xdr:pic>
      <xdr:nvPicPr>
        <xdr:cNvPr id="349" name="図 348">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3664324" y="180123353"/>
          <a:ext cx="605118" cy="419314"/>
        </a:xfrm>
        <a:prstGeom prst="rect">
          <a:avLst/>
        </a:prstGeom>
      </xdr:spPr>
    </xdr:pic>
    <xdr:clientData/>
  </xdr:twoCellAnchor>
  <xdr:twoCellAnchor editAs="oneCell">
    <xdr:from>
      <xdr:col>4</xdr:col>
      <xdr:colOff>22412</xdr:colOff>
      <xdr:row>81</xdr:row>
      <xdr:rowOff>56030</xdr:rowOff>
    </xdr:from>
    <xdr:to>
      <xdr:col>4</xdr:col>
      <xdr:colOff>619461</xdr:colOff>
      <xdr:row>81</xdr:row>
      <xdr:rowOff>490874</xdr:rowOff>
    </xdr:to>
    <xdr:pic>
      <xdr:nvPicPr>
        <xdr:cNvPr id="350" name="図 349">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3653118" y="180661236"/>
          <a:ext cx="627529" cy="434844"/>
        </a:xfrm>
        <a:prstGeom prst="rect">
          <a:avLst/>
        </a:prstGeom>
      </xdr:spPr>
    </xdr:pic>
    <xdr:clientData/>
  </xdr:twoCellAnchor>
  <xdr:twoCellAnchor editAs="oneCell">
    <xdr:from>
      <xdr:col>4</xdr:col>
      <xdr:colOff>33618</xdr:colOff>
      <xdr:row>240</xdr:row>
      <xdr:rowOff>56030</xdr:rowOff>
    </xdr:from>
    <xdr:to>
      <xdr:col>4</xdr:col>
      <xdr:colOff>615876</xdr:colOff>
      <xdr:row>240</xdr:row>
      <xdr:rowOff>475344</xdr:rowOff>
    </xdr:to>
    <xdr:pic>
      <xdr:nvPicPr>
        <xdr:cNvPr id="351" name="図 350">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3664324" y="181176706"/>
          <a:ext cx="605118" cy="419314"/>
        </a:xfrm>
        <a:prstGeom prst="rect">
          <a:avLst/>
        </a:prstGeom>
      </xdr:spPr>
    </xdr:pic>
    <xdr:clientData/>
  </xdr:twoCellAnchor>
  <xdr:twoCellAnchor editAs="oneCell">
    <xdr:from>
      <xdr:col>4</xdr:col>
      <xdr:colOff>22412</xdr:colOff>
      <xdr:row>241</xdr:row>
      <xdr:rowOff>33618</xdr:rowOff>
    </xdr:from>
    <xdr:to>
      <xdr:col>4</xdr:col>
      <xdr:colOff>614995</xdr:colOff>
      <xdr:row>241</xdr:row>
      <xdr:rowOff>470647</xdr:rowOff>
    </xdr:to>
    <xdr:pic>
      <xdr:nvPicPr>
        <xdr:cNvPr id="352" name="図 35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3653118" y="181669765"/>
          <a:ext cx="630683" cy="437029"/>
        </a:xfrm>
        <a:prstGeom prst="rect">
          <a:avLst/>
        </a:prstGeom>
      </xdr:spPr>
    </xdr:pic>
    <xdr:clientData/>
  </xdr:twoCellAnchor>
  <xdr:twoCellAnchor editAs="oneCell">
    <xdr:from>
      <xdr:col>4</xdr:col>
      <xdr:colOff>22412</xdr:colOff>
      <xdr:row>242</xdr:row>
      <xdr:rowOff>56030</xdr:rowOff>
    </xdr:from>
    <xdr:to>
      <xdr:col>4</xdr:col>
      <xdr:colOff>614995</xdr:colOff>
      <xdr:row>242</xdr:row>
      <xdr:rowOff>493059</xdr:rowOff>
    </xdr:to>
    <xdr:pic>
      <xdr:nvPicPr>
        <xdr:cNvPr id="353" name="図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3653118" y="182207648"/>
          <a:ext cx="630683" cy="437029"/>
        </a:xfrm>
        <a:prstGeom prst="rect">
          <a:avLst/>
        </a:prstGeom>
      </xdr:spPr>
    </xdr:pic>
    <xdr:clientData/>
  </xdr:twoCellAnchor>
  <xdr:twoCellAnchor editAs="oneCell">
    <xdr:from>
      <xdr:col>4</xdr:col>
      <xdr:colOff>44824</xdr:colOff>
      <xdr:row>243</xdr:row>
      <xdr:rowOff>67236</xdr:rowOff>
    </xdr:from>
    <xdr:to>
      <xdr:col>4</xdr:col>
      <xdr:colOff>619910</xdr:colOff>
      <xdr:row>243</xdr:row>
      <xdr:rowOff>471020</xdr:rowOff>
    </xdr:to>
    <xdr:pic>
      <xdr:nvPicPr>
        <xdr:cNvPr id="355" name="図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3675530" y="183249795"/>
          <a:ext cx="582706" cy="403784"/>
        </a:xfrm>
        <a:prstGeom prst="rect">
          <a:avLst/>
        </a:prstGeom>
      </xdr:spPr>
    </xdr:pic>
    <xdr:clientData/>
  </xdr:twoCellAnchor>
  <xdr:twoCellAnchor editAs="oneCell">
    <xdr:from>
      <xdr:col>4</xdr:col>
      <xdr:colOff>44824</xdr:colOff>
      <xdr:row>244</xdr:row>
      <xdr:rowOff>56030</xdr:rowOff>
    </xdr:from>
    <xdr:to>
      <xdr:col>4</xdr:col>
      <xdr:colOff>615876</xdr:colOff>
      <xdr:row>244</xdr:row>
      <xdr:rowOff>467579</xdr:rowOff>
    </xdr:to>
    <xdr:pic>
      <xdr:nvPicPr>
        <xdr:cNvPr id="356" name="図 355">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3675530" y="183754059"/>
          <a:ext cx="593912" cy="411549"/>
        </a:xfrm>
        <a:prstGeom prst="rect">
          <a:avLst/>
        </a:prstGeom>
      </xdr:spPr>
    </xdr:pic>
    <xdr:clientData/>
  </xdr:twoCellAnchor>
  <xdr:twoCellAnchor editAs="oneCell">
    <xdr:from>
      <xdr:col>4</xdr:col>
      <xdr:colOff>33618</xdr:colOff>
      <xdr:row>245</xdr:row>
      <xdr:rowOff>56030</xdr:rowOff>
    </xdr:from>
    <xdr:to>
      <xdr:col>4</xdr:col>
      <xdr:colOff>615876</xdr:colOff>
      <xdr:row>245</xdr:row>
      <xdr:rowOff>475344</xdr:rowOff>
    </xdr:to>
    <xdr:pic>
      <xdr:nvPicPr>
        <xdr:cNvPr id="357" name="図 356">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3664324" y="184269530"/>
          <a:ext cx="605118" cy="419314"/>
        </a:xfrm>
        <a:prstGeom prst="rect">
          <a:avLst/>
        </a:prstGeom>
      </xdr:spPr>
    </xdr:pic>
    <xdr:clientData/>
  </xdr:twoCellAnchor>
  <xdr:twoCellAnchor editAs="oneCell">
    <xdr:from>
      <xdr:col>4</xdr:col>
      <xdr:colOff>22412</xdr:colOff>
      <xdr:row>246</xdr:row>
      <xdr:rowOff>56030</xdr:rowOff>
    </xdr:from>
    <xdr:to>
      <xdr:col>4</xdr:col>
      <xdr:colOff>619461</xdr:colOff>
      <xdr:row>246</xdr:row>
      <xdr:rowOff>490874</xdr:rowOff>
    </xdr:to>
    <xdr:pic>
      <xdr:nvPicPr>
        <xdr:cNvPr id="358" name="図 357">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3653118" y="184785001"/>
          <a:ext cx="627529" cy="434844"/>
        </a:xfrm>
        <a:prstGeom prst="rect">
          <a:avLst/>
        </a:prstGeom>
      </xdr:spPr>
    </xdr:pic>
    <xdr:clientData/>
  </xdr:twoCellAnchor>
  <xdr:twoCellAnchor editAs="oneCell">
    <xdr:from>
      <xdr:col>4</xdr:col>
      <xdr:colOff>22412</xdr:colOff>
      <xdr:row>247</xdr:row>
      <xdr:rowOff>56030</xdr:rowOff>
    </xdr:from>
    <xdr:to>
      <xdr:col>4</xdr:col>
      <xdr:colOff>619910</xdr:colOff>
      <xdr:row>247</xdr:row>
      <xdr:rowOff>475344</xdr:rowOff>
    </xdr:to>
    <xdr:pic>
      <xdr:nvPicPr>
        <xdr:cNvPr id="359" name="図 358">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3653118" y="185300471"/>
          <a:ext cx="605118" cy="419314"/>
        </a:xfrm>
        <a:prstGeom prst="rect">
          <a:avLst/>
        </a:prstGeom>
      </xdr:spPr>
    </xdr:pic>
    <xdr:clientData/>
  </xdr:twoCellAnchor>
  <xdr:twoCellAnchor editAs="oneCell">
    <xdr:from>
      <xdr:col>4</xdr:col>
      <xdr:colOff>22412</xdr:colOff>
      <xdr:row>403</xdr:row>
      <xdr:rowOff>44824</xdr:rowOff>
    </xdr:from>
    <xdr:to>
      <xdr:col>4</xdr:col>
      <xdr:colOff>615875</xdr:colOff>
      <xdr:row>403</xdr:row>
      <xdr:rowOff>471903</xdr:rowOff>
    </xdr:to>
    <xdr:pic>
      <xdr:nvPicPr>
        <xdr:cNvPr id="360" name="図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3653118" y="185804736"/>
          <a:ext cx="616323" cy="427079"/>
        </a:xfrm>
        <a:prstGeom prst="rect">
          <a:avLst/>
        </a:prstGeom>
      </xdr:spPr>
    </xdr:pic>
    <xdr:clientData/>
  </xdr:twoCellAnchor>
  <xdr:twoCellAnchor editAs="oneCell">
    <xdr:from>
      <xdr:col>4</xdr:col>
      <xdr:colOff>22412</xdr:colOff>
      <xdr:row>248</xdr:row>
      <xdr:rowOff>44824</xdr:rowOff>
    </xdr:from>
    <xdr:to>
      <xdr:col>4</xdr:col>
      <xdr:colOff>615875</xdr:colOff>
      <xdr:row>248</xdr:row>
      <xdr:rowOff>471903</xdr:rowOff>
    </xdr:to>
    <xdr:pic>
      <xdr:nvPicPr>
        <xdr:cNvPr id="361" name="図 360">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3653118" y="186320206"/>
          <a:ext cx="616323" cy="427079"/>
        </a:xfrm>
        <a:prstGeom prst="rect">
          <a:avLst/>
        </a:prstGeom>
      </xdr:spPr>
    </xdr:pic>
    <xdr:clientData/>
  </xdr:twoCellAnchor>
  <xdr:twoCellAnchor editAs="oneCell">
    <xdr:from>
      <xdr:col>4</xdr:col>
      <xdr:colOff>22412</xdr:colOff>
      <xdr:row>249</xdr:row>
      <xdr:rowOff>44824</xdr:rowOff>
    </xdr:from>
    <xdr:to>
      <xdr:col>4</xdr:col>
      <xdr:colOff>615427</xdr:colOff>
      <xdr:row>249</xdr:row>
      <xdr:rowOff>487433</xdr:rowOff>
    </xdr:to>
    <xdr:pic>
      <xdr:nvPicPr>
        <xdr:cNvPr id="362" name="図 36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3653118" y="186835677"/>
          <a:ext cx="638735" cy="442609"/>
        </a:xfrm>
        <a:prstGeom prst="rect">
          <a:avLst/>
        </a:prstGeom>
      </xdr:spPr>
    </xdr:pic>
    <xdr:clientData/>
  </xdr:twoCellAnchor>
  <xdr:twoCellAnchor editAs="oneCell">
    <xdr:from>
      <xdr:col>4</xdr:col>
      <xdr:colOff>33619</xdr:colOff>
      <xdr:row>250</xdr:row>
      <xdr:rowOff>44825</xdr:rowOff>
    </xdr:from>
    <xdr:to>
      <xdr:col>4</xdr:col>
      <xdr:colOff>615877</xdr:colOff>
      <xdr:row>250</xdr:row>
      <xdr:rowOff>464139</xdr:rowOff>
    </xdr:to>
    <xdr:pic>
      <xdr:nvPicPr>
        <xdr:cNvPr id="363" name="図 362">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3664325" y="187351149"/>
          <a:ext cx="605118" cy="419314"/>
        </a:xfrm>
        <a:prstGeom prst="rect">
          <a:avLst/>
        </a:prstGeom>
      </xdr:spPr>
    </xdr:pic>
    <xdr:clientData/>
  </xdr:twoCellAnchor>
  <xdr:twoCellAnchor editAs="oneCell">
    <xdr:from>
      <xdr:col>4</xdr:col>
      <xdr:colOff>11206</xdr:colOff>
      <xdr:row>251</xdr:row>
      <xdr:rowOff>44824</xdr:rowOff>
    </xdr:from>
    <xdr:to>
      <xdr:col>4</xdr:col>
      <xdr:colOff>615427</xdr:colOff>
      <xdr:row>251</xdr:row>
      <xdr:rowOff>495198</xdr:rowOff>
    </xdr:to>
    <xdr:pic>
      <xdr:nvPicPr>
        <xdr:cNvPr id="364" name="図 363">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3641912" y="187866618"/>
          <a:ext cx="649941" cy="450374"/>
        </a:xfrm>
        <a:prstGeom prst="rect">
          <a:avLst/>
        </a:prstGeom>
      </xdr:spPr>
    </xdr:pic>
    <xdr:clientData/>
  </xdr:twoCellAnchor>
  <xdr:twoCellAnchor editAs="oneCell">
    <xdr:from>
      <xdr:col>4</xdr:col>
      <xdr:colOff>22412</xdr:colOff>
      <xdr:row>252</xdr:row>
      <xdr:rowOff>44824</xdr:rowOff>
    </xdr:from>
    <xdr:to>
      <xdr:col>4</xdr:col>
      <xdr:colOff>615427</xdr:colOff>
      <xdr:row>252</xdr:row>
      <xdr:rowOff>487433</xdr:rowOff>
    </xdr:to>
    <xdr:pic>
      <xdr:nvPicPr>
        <xdr:cNvPr id="365" name="図 364">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3653118" y="188382089"/>
          <a:ext cx="638735" cy="442609"/>
        </a:xfrm>
        <a:prstGeom prst="rect">
          <a:avLst/>
        </a:prstGeom>
      </xdr:spPr>
    </xdr:pic>
    <xdr:clientData/>
  </xdr:twoCellAnchor>
  <xdr:twoCellAnchor editAs="oneCell">
    <xdr:from>
      <xdr:col>4</xdr:col>
      <xdr:colOff>11206</xdr:colOff>
      <xdr:row>253</xdr:row>
      <xdr:rowOff>33618</xdr:rowOff>
    </xdr:from>
    <xdr:to>
      <xdr:col>4</xdr:col>
      <xdr:colOff>619962</xdr:colOff>
      <xdr:row>253</xdr:row>
      <xdr:rowOff>481854</xdr:rowOff>
    </xdr:to>
    <xdr:pic>
      <xdr:nvPicPr>
        <xdr:cNvPr id="366" name="図 365">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3641912" y="188886353"/>
          <a:ext cx="646856" cy="448236"/>
        </a:xfrm>
        <a:prstGeom prst="rect">
          <a:avLst/>
        </a:prstGeom>
      </xdr:spPr>
    </xdr:pic>
    <xdr:clientData/>
  </xdr:twoCellAnchor>
  <xdr:twoCellAnchor editAs="oneCell">
    <xdr:from>
      <xdr:col>4</xdr:col>
      <xdr:colOff>22412</xdr:colOff>
      <xdr:row>404</xdr:row>
      <xdr:rowOff>33618</xdr:rowOff>
    </xdr:from>
    <xdr:to>
      <xdr:col>4</xdr:col>
      <xdr:colOff>614995</xdr:colOff>
      <xdr:row>404</xdr:row>
      <xdr:rowOff>470647</xdr:rowOff>
    </xdr:to>
    <xdr:pic>
      <xdr:nvPicPr>
        <xdr:cNvPr id="367" name="図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3653118" y="175999589"/>
          <a:ext cx="630683" cy="437029"/>
        </a:xfrm>
        <a:prstGeom prst="rect">
          <a:avLst/>
        </a:prstGeom>
      </xdr:spPr>
    </xdr:pic>
    <xdr:clientData/>
  </xdr:twoCellAnchor>
  <xdr:twoCellAnchor editAs="oneCell">
    <xdr:from>
      <xdr:col>4</xdr:col>
      <xdr:colOff>22412</xdr:colOff>
      <xdr:row>254</xdr:row>
      <xdr:rowOff>33618</xdr:rowOff>
    </xdr:from>
    <xdr:to>
      <xdr:col>4</xdr:col>
      <xdr:colOff>614996</xdr:colOff>
      <xdr:row>254</xdr:row>
      <xdr:rowOff>470648</xdr:rowOff>
    </xdr:to>
    <xdr:pic>
      <xdr:nvPicPr>
        <xdr:cNvPr id="368" name="図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3653118" y="189917294"/>
          <a:ext cx="630684" cy="437030"/>
        </a:xfrm>
        <a:prstGeom prst="rect">
          <a:avLst/>
        </a:prstGeom>
      </xdr:spPr>
    </xdr:pic>
    <xdr:clientData/>
  </xdr:twoCellAnchor>
  <xdr:twoCellAnchor editAs="oneCell">
    <xdr:from>
      <xdr:col>4</xdr:col>
      <xdr:colOff>22412</xdr:colOff>
      <xdr:row>239</xdr:row>
      <xdr:rowOff>44824</xdr:rowOff>
    </xdr:from>
    <xdr:to>
      <xdr:col>4</xdr:col>
      <xdr:colOff>614995</xdr:colOff>
      <xdr:row>239</xdr:row>
      <xdr:rowOff>481853</xdr:rowOff>
    </xdr:to>
    <xdr:pic>
      <xdr:nvPicPr>
        <xdr:cNvPr id="369" name="図 368">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3653118" y="190443971"/>
          <a:ext cx="630683" cy="437029"/>
        </a:xfrm>
        <a:prstGeom prst="rect">
          <a:avLst/>
        </a:prstGeom>
      </xdr:spPr>
    </xdr:pic>
    <xdr:clientData/>
  </xdr:twoCellAnchor>
  <xdr:twoCellAnchor editAs="oneCell">
    <xdr:from>
      <xdr:col>4</xdr:col>
      <xdr:colOff>33619</xdr:colOff>
      <xdr:row>217</xdr:row>
      <xdr:rowOff>67235</xdr:rowOff>
    </xdr:from>
    <xdr:to>
      <xdr:col>4</xdr:col>
      <xdr:colOff>619911</xdr:colOff>
      <xdr:row>217</xdr:row>
      <xdr:rowOff>478784</xdr:rowOff>
    </xdr:to>
    <xdr:pic>
      <xdr:nvPicPr>
        <xdr:cNvPr id="370" name="図 36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3664325" y="91496029"/>
          <a:ext cx="593912" cy="411549"/>
        </a:xfrm>
        <a:prstGeom prst="rect">
          <a:avLst/>
        </a:prstGeom>
      </xdr:spPr>
    </xdr:pic>
    <xdr:clientData/>
  </xdr:twoCellAnchor>
  <xdr:twoCellAnchor editAs="oneCell">
    <xdr:from>
      <xdr:col>4</xdr:col>
      <xdr:colOff>33618</xdr:colOff>
      <xdr:row>216</xdr:row>
      <xdr:rowOff>44824</xdr:rowOff>
    </xdr:from>
    <xdr:to>
      <xdr:col>4</xdr:col>
      <xdr:colOff>617649</xdr:colOff>
      <xdr:row>216</xdr:row>
      <xdr:rowOff>470647</xdr:rowOff>
    </xdr:to>
    <xdr:pic>
      <xdr:nvPicPr>
        <xdr:cNvPr id="371" name="図 370">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3664324" y="190959442"/>
          <a:ext cx="614511" cy="425823"/>
        </a:xfrm>
        <a:prstGeom prst="rect">
          <a:avLst/>
        </a:prstGeom>
      </xdr:spPr>
    </xdr:pic>
    <xdr:clientData/>
  </xdr:twoCellAnchor>
  <xdr:oneCellAnchor>
    <xdr:from>
      <xdr:col>4</xdr:col>
      <xdr:colOff>22412</xdr:colOff>
      <xdr:row>76</xdr:row>
      <xdr:rowOff>44824</xdr:rowOff>
    </xdr:from>
    <xdr:ext cx="627529" cy="434844"/>
    <xdr:pic>
      <xdr:nvPicPr>
        <xdr:cNvPr id="372" name="図 371">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3653118" y="25493383"/>
          <a:ext cx="627529" cy="434844"/>
        </a:xfrm>
        <a:prstGeom prst="rect">
          <a:avLst/>
        </a:prstGeom>
      </xdr:spPr>
    </xdr:pic>
    <xdr:clientData/>
  </xdr:oneCellAnchor>
  <xdr:oneCellAnchor>
    <xdr:from>
      <xdr:col>4</xdr:col>
      <xdr:colOff>22412</xdr:colOff>
      <xdr:row>260</xdr:row>
      <xdr:rowOff>44824</xdr:rowOff>
    </xdr:from>
    <xdr:ext cx="627529" cy="434844"/>
    <xdr:pic>
      <xdr:nvPicPr>
        <xdr:cNvPr id="373" name="図 372">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3653118" y="110546030"/>
          <a:ext cx="627529" cy="434844"/>
        </a:xfrm>
        <a:prstGeom prst="rect">
          <a:avLst/>
        </a:prstGeom>
      </xdr:spPr>
    </xdr:pic>
    <xdr:clientData/>
  </xdr:oneCellAnchor>
  <xdr:oneCellAnchor>
    <xdr:from>
      <xdr:col>4</xdr:col>
      <xdr:colOff>33618</xdr:colOff>
      <xdr:row>6</xdr:row>
      <xdr:rowOff>33618</xdr:rowOff>
    </xdr:from>
    <xdr:ext cx="616323" cy="427079"/>
    <xdr:pic>
      <xdr:nvPicPr>
        <xdr:cNvPr id="374" name="図 373">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3664324" y="1255059"/>
          <a:ext cx="616323" cy="427079"/>
        </a:xfrm>
        <a:prstGeom prst="rect">
          <a:avLst/>
        </a:prstGeom>
      </xdr:spPr>
    </xdr:pic>
    <xdr:clientData/>
  </xdr:oneCellAnchor>
  <xdr:twoCellAnchor editAs="oneCell">
    <xdr:from>
      <xdr:col>4</xdr:col>
      <xdr:colOff>44824</xdr:colOff>
      <xdr:row>5</xdr:row>
      <xdr:rowOff>56030</xdr:rowOff>
    </xdr:from>
    <xdr:to>
      <xdr:col>4</xdr:col>
      <xdr:colOff>615876</xdr:colOff>
      <xdr:row>5</xdr:row>
      <xdr:rowOff>467579</xdr:rowOff>
    </xdr:to>
    <xdr:pic>
      <xdr:nvPicPr>
        <xdr:cNvPr id="375" name="図 374">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3675530" y="1792942"/>
          <a:ext cx="593912" cy="411549"/>
        </a:xfrm>
        <a:prstGeom prst="rect">
          <a:avLst/>
        </a:prstGeom>
      </xdr:spPr>
    </xdr:pic>
    <xdr:clientData/>
  </xdr:twoCellAnchor>
  <xdr:oneCellAnchor>
    <xdr:from>
      <xdr:col>4</xdr:col>
      <xdr:colOff>28575</xdr:colOff>
      <xdr:row>261</xdr:row>
      <xdr:rowOff>38100</xdr:rowOff>
    </xdr:from>
    <xdr:ext cx="618555" cy="428625"/>
    <xdr:pic>
      <xdr:nvPicPr>
        <xdr:cNvPr id="376" name="図 375">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3513604" y="113632129"/>
          <a:ext cx="618555" cy="428625"/>
        </a:xfrm>
        <a:prstGeom prst="rect">
          <a:avLst/>
        </a:prstGeom>
      </xdr:spPr>
    </xdr:pic>
    <xdr:clientData/>
  </xdr:oneCellAnchor>
  <xdr:oneCellAnchor>
    <xdr:from>
      <xdr:col>4</xdr:col>
      <xdr:colOff>11206</xdr:colOff>
      <xdr:row>364</xdr:row>
      <xdr:rowOff>56030</xdr:rowOff>
    </xdr:from>
    <xdr:ext cx="630684" cy="437030"/>
    <xdr:pic>
      <xdr:nvPicPr>
        <xdr:cNvPr id="377" name="図 376">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3496235" y="102825177"/>
          <a:ext cx="630684" cy="437030"/>
        </a:xfrm>
        <a:prstGeom prst="rect">
          <a:avLst/>
        </a:prstGeom>
      </xdr:spPr>
    </xdr:pic>
    <xdr:clientData/>
  </xdr:oneCellAnchor>
  <xdr:oneCellAnchor>
    <xdr:from>
      <xdr:col>4</xdr:col>
      <xdr:colOff>22412</xdr:colOff>
      <xdr:row>407</xdr:row>
      <xdr:rowOff>33618</xdr:rowOff>
    </xdr:from>
    <xdr:ext cx="616324" cy="427079"/>
    <xdr:pic>
      <xdr:nvPicPr>
        <xdr:cNvPr id="378" name="図 377">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3507441" y="179607883"/>
          <a:ext cx="616324" cy="427079"/>
        </a:xfrm>
        <a:prstGeom prst="rect">
          <a:avLst/>
        </a:prstGeom>
      </xdr:spPr>
    </xdr:pic>
    <xdr:clientData/>
  </xdr:oneCellAnchor>
  <xdr:twoCellAnchor editAs="oneCell">
    <xdr:from>
      <xdr:col>4</xdr:col>
      <xdr:colOff>22412</xdr:colOff>
      <xdr:row>70</xdr:row>
      <xdr:rowOff>33618</xdr:rowOff>
    </xdr:from>
    <xdr:to>
      <xdr:col>4</xdr:col>
      <xdr:colOff>614996</xdr:colOff>
      <xdr:row>70</xdr:row>
      <xdr:rowOff>470648</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3507441" y="25997647"/>
          <a:ext cx="630684" cy="437030"/>
        </a:xfrm>
        <a:prstGeom prst="rect">
          <a:avLst/>
        </a:prstGeom>
      </xdr:spPr>
    </xdr:pic>
    <xdr:clientData/>
  </xdr:twoCellAnchor>
  <xdr:twoCellAnchor editAs="oneCell">
    <xdr:from>
      <xdr:col>4</xdr:col>
      <xdr:colOff>33618</xdr:colOff>
      <xdr:row>405</xdr:row>
      <xdr:rowOff>44824</xdr:rowOff>
    </xdr:from>
    <xdr:to>
      <xdr:col>4</xdr:col>
      <xdr:colOff>617649</xdr:colOff>
      <xdr:row>405</xdr:row>
      <xdr:rowOff>470647</xdr:rowOff>
    </xdr:to>
    <xdr:pic>
      <xdr:nvPicPr>
        <xdr:cNvPr id="267" name="図 266">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3518647" y="178588148"/>
          <a:ext cx="614511" cy="425823"/>
        </a:xfrm>
        <a:prstGeom prst="rect">
          <a:avLst/>
        </a:prstGeom>
      </xdr:spPr>
    </xdr:pic>
    <xdr:clientData/>
  </xdr:twoCellAnchor>
  <xdr:twoCellAnchor editAs="oneCell">
    <xdr:from>
      <xdr:col>4</xdr:col>
      <xdr:colOff>22412</xdr:colOff>
      <xdr:row>327</xdr:row>
      <xdr:rowOff>33618</xdr:rowOff>
    </xdr:from>
    <xdr:to>
      <xdr:col>4</xdr:col>
      <xdr:colOff>619462</xdr:colOff>
      <xdr:row>327</xdr:row>
      <xdr:rowOff>468462</xdr:rowOff>
    </xdr:to>
    <xdr:pic>
      <xdr:nvPicPr>
        <xdr:cNvPr id="308" name="図 307">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3507441" y="142494000"/>
          <a:ext cx="627530" cy="434844"/>
        </a:xfrm>
        <a:prstGeom prst="rect">
          <a:avLst/>
        </a:prstGeom>
      </xdr:spPr>
    </xdr:pic>
    <xdr:clientData/>
  </xdr:twoCellAnchor>
  <xdr:twoCellAnchor editAs="oneCell">
    <xdr:from>
      <xdr:col>4</xdr:col>
      <xdr:colOff>22412</xdr:colOff>
      <xdr:row>365</xdr:row>
      <xdr:rowOff>22412</xdr:rowOff>
    </xdr:from>
    <xdr:to>
      <xdr:col>4</xdr:col>
      <xdr:colOff>619462</xdr:colOff>
      <xdr:row>365</xdr:row>
      <xdr:rowOff>457256</xdr:rowOff>
    </xdr:to>
    <xdr:pic>
      <xdr:nvPicPr>
        <xdr:cNvPr id="338" name="図 337">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3507441" y="158462383"/>
          <a:ext cx="627530" cy="434844"/>
        </a:xfrm>
        <a:prstGeom prst="rect">
          <a:avLst/>
        </a:prstGeom>
      </xdr:spPr>
    </xdr:pic>
    <xdr:clientData/>
  </xdr:twoCellAnchor>
  <xdr:twoCellAnchor editAs="oneCell">
    <xdr:from>
      <xdr:col>4</xdr:col>
      <xdr:colOff>22412</xdr:colOff>
      <xdr:row>397</xdr:row>
      <xdr:rowOff>44824</xdr:rowOff>
    </xdr:from>
    <xdr:to>
      <xdr:col>4</xdr:col>
      <xdr:colOff>615876</xdr:colOff>
      <xdr:row>397</xdr:row>
      <xdr:rowOff>471903</xdr:rowOff>
    </xdr:to>
    <xdr:pic>
      <xdr:nvPicPr>
        <xdr:cNvPr id="381" name="図 380">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3507441" y="175495324"/>
          <a:ext cx="616324" cy="427079"/>
        </a:xfrm>
        <a:prstGeom prst="rect">
          <a:avLst/>
        </a:prstGeom>
      </xdr:spPr>
    </xdr:pic>
    <xdr:clientData/>
  </xdr:twoCellAnchor>
  <xdr:oneCellAnchor>
    <xdr:from>
      <xdr:col>4</xdr:col>
      <xdr:colOff>22412</xdr:colOff>
      <xdr:row>420</xdr:row>
      <xdr:rowOff>44824</xdr:rowOff>
    </xdr:from>
    <xdr:ext cx="627529" cy="434844"/>
    <xdr:pic>
      <xdr:nvPicPr>
        <xdr:cNvPr id="382" name="図 381">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3507441" y="188897559"/>
          <a:ext cx="627529" cy="434844"/>
        </a:xfrm>
        <a:prstGeom prst="rect">
          <a:avLst/>
        </a:prstGeom>
      </xdr:spPr>
    </xdr:pic>
    <xdr:clientData/>
  </xdr:oneCellAnchor>
  <xdr:oneCellAnchor>
    <xdr:from>
      <xdr:col>4</xdr:col>
      <xdr:colOff>11206</xdr:colOff>
      <xdr:row>421</xdr:row>
      <xdr:rowOff>33618</xdr:rowOff>
    </xdr:from>
    <xdr:ext cx="663026" cy="459441"/>
    <xdr:pic>
      <xdr:nvPicPr>
        <xdr:cNvPr id="383" name="図 382">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3496235" y="189401824"/>
          <a:ext cx="663026" cy="459441"/>
        </a:xfrm>
        <a:prstGeom prst="rect">
          <a:avLst/>
        </a:prstGeom>
      </xdr:spPr>
    </xdr:pic>
    <xdr:clientData/>
  </xdr:oneCellAnchor>
  <xdr:oneCellAnchor>
    <xdr:from>
      <xdr:col>4</xdr:col>
      <xdr:colOff>44824</xdr:colOff>
      <xdr:row>422</xdr:row>
      <xdr:rowOff>56030</xdr:rowOff>
    </xdr:from>
    <xdr:ext cx="593912" cy="411549"/>
    <xdr:pic>
      <xdr:nvPicPr>
        <xdr:cNvPr id="384" name="図 383">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3529853" y="189939706"/>
          <a:ext cx="593912" cy="411549"/>
        </a:xfrm>
        <a:prstGeom prst="rect">
          <a:avLst/>
        </a:prstGeom>
      </xdr:spPr>
    </xdr:pic>
    <xdr:clientData/>
  </xdr:oneCellAnchor>
  <xdr:oneCellAnchor>
    <xdr:from>
      <xdr:col>4</xdr:col>
      <xdr:colOff>33618</xdr:colOff>
      <xdr:row>423</xdr:row>
      <xdr:rowOff>56030</xdr:rowOff>
    </xdr:from>
    <xdr:ext cx="605118" cy="419314"/>
    <xdr:pic>
      <xdr:nvPicPr>
        <xdr:cNvPr id="385" name="図 384">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3518647" y="188908765"/>
          <a:ext cx="605118" cy="419314"/>
        </a:xfrm>
        <a:prstGeom prst="rect">
          <a:avLst/>
        </a:prstGeom>
      </xdr:spPr>
    </xdr:pic>
    <xdr:clientData/>
  </xdr:oneCellAnchor>
  <xdr:oneCellAnchor>
    <xdr:from>
      <xdr:col>4</xdr:col>
      <xdr:colOff>11206</xdr:colOff>
      <xdr:row>427</xdr:row>
      <xdr:rowOff>22413</xdr:rowOff>
    </xdr:from>
    <xdr:ext cx="661147" cy="458140"/>
    <xdr:pic>
      <xdr:nvPicPr>
        <xdr:cNvPr id="387" name="図 386">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3496235" y="159493325"/>
          <a:ext cx="661147" cy="458140"/>
        </a:xfrm>
        <a:prstGeom prst="rect">
          <a:avLst/>
        </a:prstGeom>
      </xdr:spPr>
    </xdr:pic>
    <xdr:clientData/>
  </xdr:oneCellAnchor>
  <xdr:oneCellAnchor>
    <xdr:from>
      <xdr:col>4</xdr:col>
      <xdr:colOff>33618</xdr:colOff>
      <xdr:row>385</xdr:row>
      <xdr:rowOff>33618</xdr:rowOff>
    </xdr:from>
    <xdr:ext cx="605118" cy="419314"/>
    <xdr:pic>
      <xdr:nvPicPr>
        <xdr:cNvPr id="379" name="図 378">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3518647" y="171875824"/>
          <a:ext cx="605118" cy="419314"/>
        </a:xfrm>
        <a:prstGeom prst="rect">
          <a:avLst/>
        </a:prstGeom>
      </xdr:spPr>
    </xdr:pic>
    <xdr:clientData/>
  </xdr:oneCellAnchor>
  <xdr:oneCellAnchor>
    <xdr:from>
      <xdr:col>4</xdr:col>
      <xdr:colOff>22412</xdr:colOff>
      <xdr:row>386</xdr:row>
      <xdr:rowOff>44824</xdr:rowOff>
    </xdr:from>
    <xdr:ext cx="630683" cy="437029"/>
    <xdr:pic>
      <xdr:nvPicPr>
        <xdr:cNvPr id="380" name="図 379">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3507441" y="169825148"/>
          <a:ext cx="630683" cy="437029"/>
        </a:xfrm>
        <a:prstGeom prst="rect">
          <a:avLst/>
        </a:prstGeom>
      </xdr:spPr>
    </xdr:pic>
    <xdr:clientData/>
  </xdr:oneCellAnchor>
  <xdr:twoCellAnchor editAs="oneCell">
    <xdr:from>
      <xdr:col>4</xdr:col>
      <xdr:colOff>27214</xdr:colOff>
      <xdr:row>179</xdr:row>
      <xdr:rowOff>40821</xdr:rowOff>
    </xdr:from>
    <xdr:to>
      <xdr:col>4</xdr:col>
      <xdr:colOff>616676</xdr:colOff>
      <xdr:row>179</xdr:row>
      <xdr:rowOff>465127</xdr:rowOff>
    </xdr:to>
    <xdr:pic>
      <xdr:nvPicPr>
        <xdr:cNvPr id="106" name="図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2830285" y="74662392"/>
          <a:ext cx="612322" cy="424306"/>
        </a:xfrm>
        <a:prstGeom prst="rect">
          <a:avLst/>
        </a:prstGeom>
      </xdr:spPr>
    </xdr:pic>
    <xdr:clientData/>
  </xdr:twoCellAnchor>
  <xdr:oneCellAnchor>
    <xdr:from>
      <xdr:col>4</xdr:col>
      <xdr:colOff>11206</xdr:colOff>
      <xdr:row>334</xdr:row>
      <xdr:rowOff>33618</xdr:rowOff>
    </xdr:from>
    <xdr:ext cx="649941" cy="450374"/>
    <xdr:pic>
      <xdr:nvPicPr>
        <xdr:cNvPr id="386" name="図 385">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2814277" y="147562261"/>
          <a:ext cx="649941" cy="450374"/>
        </a:xfrm>
        <a:prstGeom prst="rect">
          <a:avLst/>
        </a:prstGeom>
      </xdr:spPr>
    </xdr:pic>
    <xdr:clientData/>
  </xdr:oneCellAnchor>
  <xdr:twoCellAnchor editAs="oneCell">
    <xdr:from>
      <xdr:col>4</xdr:col>
      <xdr:colOff>40821</xdr:colOff>
      <xdr:row>13</xdr:row>
      <xdr:rowOff>54428</xdr:rowOff>
    </xdr:from>
    <xdr:to>
      <xdr:col>4</xdr:col>
      <xdr:colOff>615043</xdr:colOff>
      <xdr:row>13</xdr:row>
      <xdr:rowOff>478734</xdr:rowOff>
    </xdr:to>
    <xdr:pic>
      <xdr:nvPicPr>
        <xdr:cNvPr id="113" name="図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376"/>
        <a:stretch>
          <a:fillRect/>
        </a:stretch>
      </xdr:blipFill>
      <xdr:spPr>
        <a:xfrm>
          <a:off x="2843892" y="4354285"/>
          <a:ext cx="612322" cy="424306"/>
        </a:xfrm>
        <a:prstGeom prst="rect">
          <a:avLst/>
        </a:prstGeom>
      </xdr:spPr>
    </xdr:pic>
    <xdr:clientData/>
  </xdr:twoCellAnchor>
  <xdr:twoCellAnchor editAs="oneCell">
    <xdr:from>
      <xdr:col>4</xdr:col>
      <xdr:colOff>13607</xdr:colOff>
      <xdr:row>122</xdr:row>
      <xdr:rowOff>27214</xdr:rowOff>
    </xdr:from>
    <xdr:to>
      <xdr:col>4</xdr:col>
      <xdr:colOff>615897</xdr:colOff>
      <xdr:row>122</xdr:row>
      <xdr:rowOff>476250</xdr:rowOff>
    </xdr:to>
    <xdr:pic>
      <xdr:nvPicPr>
        <xdr:cNvPr id="119" name="図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377"/>
        <a:stretch>
          <a:fillRect/>
        </a:stretch>
      </xdr:blipFill>
      <xdr:spPr>
        <a:xfrm>
          <a:off x="2816678" y="47761071"/>
          <a:ext cx="648010" cy="449036"/>
        </a:xfrm>
        <a:prstGeom prst="rect">
          <a:avLst/>
        </a:prstGeom>
      </xdr:spPr>
    </xdr:pic>
    <xdr:clientData/>
  </xdr:twoCellAnchor>
  <xdr:twoCellAnchor editAs="oneCell">
    <xdr:from>
      <xdr:col>4</xdr:col>
      <xdr:colOff>27214</xdr:colOff>
      <xdr:row>46</xdr:row>
      <xdr:rowOff>54428</xdr:rowOff>
    </xdr:from>
    <xdr:to>
      <xdr:col>4</xdr:col>
      <xdr:colOff>618602</xdr:colOff>
      <xdr:row>46</xdr:row>
      <xdr:rowOff>476250</xdr:rowOff>
    </xdr:to>
    <xdr:pic>
      <xdr:nvPicPr>
        <xdr:cNvPr id="257" name="図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378"/>
        <a:stretch>
          <a:fillRect/>
        </a:stretch>
      </xdr:blipFill>
      <xdr:spPr>
        <a:xfrm>
          <a:off x="2830285" y="18832285"/>
          <a:ext cx="629488" cy="421822"/>
        </a:xfrm>
        <a:prstGeom prst="rect">
          <a:avLst/>
        </a:prstGeom>
      </xdr:spPr>
    </xdr:pic>
    <xdr:clientData/>
  </xdr:twoCellAnchor>
  <xdr:twoCellAnchor editAs="oneCell">
    <xdr:from>
      <xdr:col>4</xdr:col>
      <xdr:colOff>27214</xdr:colOff>
      <xdr:row>349</xdr:row>
      <xdr:rowOff>54428</xdr:rowOff>
    </xdr:from>
    <xdr:to>
      <xdr:col>4</xdr:col>
      <xdr:colOff>616676</xdr:colOff>
      <xdr:row>349</xdr:row>
      <xdr:rowOff>464747</xdr:rowOff>
    </xdr:to>
    <xdr:pic>
      <xdr:nvPicPr>
        <xdr:cNvPr id="258" name="図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379"/>
        <a:stretch>
          <a:fillRect/>
        </a:stretch>
      </xdr:blipFill>
      <xdr:spPr>
        <a:xfrm>
          <a:off x="2830285" y="154822071"/>
          <a:ext cx="612322" cy="410319"/>
        </a:xfrm>
        <a:prstGeom prst="rect">
          <a:avLst/>
        </a:prstGeom>
      </xdr:spPr>
    </xdr:pic>
    <xdr:clientData/>
  </xdr:twoCellAnchor>
  <xdr:twoCellAnchor editAs="oneCell">
    <xdr:from>
      <xdr:col>4</xdr:col>
      <xdr:colOff>27214</xdr:colOff>
      <xdr:row>178</xdr:row>
      <xdr:rowOff>40821</xdr:rowOff>
    </xdr:from>
    <xdr:to>
      <xdr:col>4</xdr:col>
      <xdr:colOff>615043</xdr:colOff>
      <xdr:row>178</xdr:row>
      <xdr:rowOff>460258</xdr:rowOff>
    </xdr:to>
    <xdr:pic>
      <xdr:nvPicPr>
        <xdr:cNvPr id="264" name="図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380"/>
        <a:stretch>
          <a:fillRect/>
        </a:stretch>
      </xdr:blipFill>
      <xdr:spPr>
        <a:xfrm>
          <a:off x="2830285" y="76213607"/>
          <a:ext cx="625929" cy="419437"/>
        </a:xfrm>
        <a:prstGeom prst="rect">
          <a:avLst/>
        </a:prstGeom>
      </xdr:spPr>
    </xdr:pic>
    <xdr:clientData/>
  </xdr:twoCellAnchor>
  <xdr:twoCellAnchor editAs="oneCell">
    <xdr:from>
      <xdr:col>4</xdr:col>
      <xdr:colOff>54428</xdr:colOff>
      <xdr:row>269</xdr:row>
      <xdr:rowOff>81643</xdr:rowOff>
    </xdr:from>
    <xdr:to>
      <xdr:col>4</xdr:col>
      <xdr:colOff>615378</xdr:colOff>
      <xdr:row>269</xdr:row>
      <xdr:rowOff>462643</xdr:rowOff>
    </xdr:to>
    <xdr:pic>
      <xdr:nvPicPr>
        <xdr:cNvPr id="266" name="図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381"/>
        <a:stretch>
          <a:fillRect/>
        </a:stretch>
      </xdr:blipFill>
      <xdr:spPr>
        <a:xfrm>
          <a:off x="2857499" y="117103072"/>
          <a:ext cx="568570" cy="381000"/>
        </a:xfrm>
        <a:prstGeom prst="rect">
          <a:avLst/>
        </a:prstGeom>
      </xdr:spPr>
    </xdr:pic>
    <xdr:clientData/>
  </xdr:twoCellAnchor>
  <xdr:twoCellAnchor editAs="oneCell">
    <xdr:from>
      <xdr:col>4</xdr:col>
      <xdr:colOff>22412</xdr:colOff>
      <xdr:row>121</xdr:row>
      <xdr:rowOff>33618</xdr:rowOff>
    </xdr:from>
    <xdr:to>
      <xdr:col>4</xdr:col>
      <xdr:colOff>619013</xdr:colOff>
      <xdr:row>121</xdr:row>
      <xdr:rowOff>483992</xdr:rowOff>
    </xdr:to>
    <xdr:pic>
      <xdr:nvPicPr>
        <xdr:cNvPr id="306" name="図 305">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382"/>
        <a:stretch>
          <a:fillRect/>
        </a:stretch>
      </xdr:blipFill>
      <xdr:spPr>
        <a:xfrm>
          <a:off x="2823883" y="48162883"/>
          <a:ext cx="649941" cy="450374"/>
        </a:xfrm>
        <a:prstGeom prst="rect">
          <a:avLst/>
        </a:prstGeom>
      </xdr:spPr>
    </xdr:pic>
    <xdr:clientData/>
  </xdr:twoCellAnchor>
  <xdr:twoCellAnchor editAs="oneCell">
    <xdr:from>
      <xdr:col>4</xdr:col>
      <xdr:colOff>56027</xdr:colOff>
      <xdr:row>306</xdr:row>
      <xdr:rowOff>67236</xdr:rowOff>
    </xdr:from>
    <xdr:to>
      <xdr:col>4</xdr:col>
      <xdr:colOff>619908</xdr:colOff>
      <xdr:row>306</xdr:row>
      <xdr:rowOff>463256</xdr:rowOff>
    </xdr:to>
    <xdr:pic>
      <xdr:nvPicPr>
        <xdr:cNvPr id="339" name="図 338">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383"/>
        <a:stretch>
          <a:fillRect/>
        </a:stretch>
      </xdr:blipFill>
      <xdr:spPr>
        <a:xfrm>
          <a:off x="2857498" y="135826501"/>
          <a:ext cx="571501" cy="396020"/>
        </a:xfrm>
        <a:prstGeom prst="rect">
          <a:avLst/>
        </a:prstGeom>
      </xdr:spPr>
    </xdr:pic>
    <xdr:clientData/>
  </xdr:twoCellAnchor>
  <xdr:twoCellAnchor editAs="oneCell">
    <xdr:from>
      <xdr:col>4</xdr:col>
      <xdr:colOff>43544</xdr:colOff>
      <xdr:row>328</xdr:row>
      <xdr:rowOff>54430</xdr:rowOff>
    </xdr:from>
    <xdr:to>
      <xdr:col>4</xdr:col>
      <xdr:colOff>577662</xdr:colOff>
      <xdr:row>328</xdr:row>
      <xdr:rowOff>424545</xdr:rowOff>
    </xdr:to>
    <xdr:pic>
      <xdr:nvPicPr>
        <xdr:cNvPr id="354" name="図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384"/>
        <a:stretch>
          <a:fillRect/>
        </a:stretch>
      </xdr:blipFill>
      <xdr:spPr>
        <a:xfrm>
          <a:off x="2569030" y="145542001"/>
          <a:ext cx="534118" cy="370115"/>
        </a:xfrm>
        <a:prstGeom prst="rect">
          <a:avLst/>
        </a:prstGeom>
      </xdr:spPr>
    </xdr:pic>
    <xdr:clientData/>
  </xdr:twoCellAnchor>
  <xdr:twoCellAnchor editAs="oneCell">
    <xdr:from>
      <xdr:col>4</xdr:col>
      <xdr:colOff>32658</xdr:colOff>
      <xdr:row>360</xdr:row>
      <xdr:rowOff>32658</xdr:rowOff>
    </xdr:from>
    <xdr:to>
      <xdr:col>4</xdr:col>
      <xdr:colOff>645322</xdr:colOff>
      <xdr:row>360</xdr:row>
      <xdr:rowOff>457201</xdr:rowOff>
    </xdr:to>
    <xdr:pic>
      <xdr:nvPicPr>
        <xdr:cNvPr id="388" name="図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385"/>
        <a:stretch>
          <a:fillRect/>
        </a:stretch>
      </xdr:blipFill>
      <xdr:spPr>
        <a:xfrm>
          <a:off x="2558144" y="160357458"/>
          <a:ext cx="612664" cy="424543"/>
        </a:xfrm>
        <a:prstGeom prst="rect">
          <a:avLst/>
        </a:prstGeom>
      </xdr:spPr>
    </xdr:pic>
    <xdr:clientData/>
  </xdr:twoCellAnchor>
  <xdr:twoCellAnchor editAs="oneCell">
    <xdr:from>
      <xdr:col>4</xdr:col>
      <xdr:colOff>43544</xdr:colOff>
      <xdr:row>359</xdr:row>
      <xdr:rowOff>43544</xdr:rowOff>
    </xdr:from>
    <xdr:to>
      <xdr:col>4</xdr:col>
      <xdr:colOff>609080</xdr:colOff>
      <xdr:row>359</xdr:row>
      <xdr:rowOff>435430</xdr:rowOff>
    </xdr:to>
    <xdr:pic>
      <xdr:nvPicPr>
        <xdr:cNvPr id="389" name="図 388">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386"/>
        <a:stretch>
          <a:fillRect/>
        </a:stretch>
      </xdr:blipFill>
      <xdr:spPr>
        <a:xfrm>
          <a:off x="2569030" y="159856715"/>
          <a:ext cx="565536" cy="391886"/>
        </a:xfrm>
        <a:prstGeom prst="rect">
          <a:avLst/>
        </a:prstGeom>
      </xdr:spPr>
    </xdr:pic>
    <xdr:clientData/>
  </xdr:twoCellAnchor>
  <xdr:twoCellAnchor editAs="oneCell">
    <xdr:from>
      <xdr:col>4</xdr:col>
      <xdr:colOff>43544</xdr:colOff>
      <xdr:row>85</xdr:row>
      <xdr:rowOff>32658</xdr:rowOff>
    </xdr:from>
    <xdr:to>
      <xdr:col>4</xdr:col>
      <xdr:colOff>620487</xdr:colOff>
      <xdr:row>85</xdr:row>
      <xdr:rowOff>432448</xdr:rowOff>
    </xdr:to>
    <xdr:pic>
      <xdr:nvPicPr>
        <xdr:cNvPr id="391" name="図 390">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387"/>
        <a:stretch>
          <a:fillRect/>
        </a:stretch>
      </xdr:blipFill>
      <xdr:spPr>
        <a:xfrm>
          <a:off x="2569030" y="32961944"/>
          <a:ext cx="576943" cy="399790"/>
        </a:xfrm>
        <a:prstGeom prst="rect">
          <a:avLst/>
        </a:prstGeom>
      </xdr:spPr>
    </xdr:pic>
    <xdr:clientData/>
  </xdr:twoCellAnchor>
  <xdr:twoCellAnchor editAs="oneCell">
    <xdr:from>
      <xdr:col>4</xdr:col>
      <xdr:colOff>32658</xdr:colOff>
      <xdr:row>114</xdr:row>
      <xdr:rowOff>32658</xdr:rowOff>
    </xdr:from>
    <xdr:to>
      <xdr:col>4</xdr:col>
      <xdr:colOff>645322</xdr:colOff>
      <xdr:row>114</xdr:row>
      <xdr:rowOff>457201</xdr:rowOff>
    </xdr:to>
    <xdr:pic>
      <xdr:nvPicPr>
        <xdr:cNvPr id="395" name="図 394">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388"/>
        <a:stretch>
          <a:fillRect/>
        </a:stretch>
      </xdr:blipFill>
      <xdr:spPr>
        <a:xfrm>
          <a:off x="2558144" y="46775915"/>
          <a:ext cx="612664" cy="424543"/>
        </a:xfrm>
        <a:prstGeom prst="rect">
          <a:avLst/>
        </a:prstGeom>
      </xdr:spPr>
    </xdr:pic>
    <xdr:clientData/>
  </xdr:twoCellAnchor>
  <xdr:twoCellAnchor editAs="oneCell">
    <xdr:from>
      <xdr:col>4</xdr:col>
      <xdr:colOff>21772</xdr:colOff>
      <xdr:row>115</xdr:row>
      <xdr:rowOff>21772</xdr:rowOff>
    </xdr:from>
    <xdr:to>
      <xdr:col>4</xdr:col>
      <xdr:colOff>653143</xdr:colOff>
      <xdr:row>115</xdr:row>
      <xdr:rowOff>459278</xdr:rowOff>
    </xdr:to>
    <xdr:pic>
      <xdr:nvPicPr>
        <xdr:cNvPr id="399" name="図 398">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389"/>
        <a:stretch>
          <a:fillRect/>
        </a:stretch>
      </xdr:blipFill>
      <xdr:spPr>
        <a:xfrm>
          <a:off x="2547258" y="47276658"/>
          <a:ext cx="631371" cy="437506"/>
        </a:xfrm>
        <a:prstGeom prst="rect">
          <a:avLst/>
        </a:prstGeom>
      </xdr:spPr>
    </xdr:pic>
    <xdr:clientData/>
  </xdr:twoCellAnchor>
  <xdr:twoCellAnchor editAs="oneCell">
    <xdr:from>
      <xdr:col>4</xdr:col>
      <xdr:colOff>21772</xdr:colOff>
      <xdr:row>120</xdr:row>
      <xdr:rowOff>21772</xdr:rowOff>
    </xdr:from>
    <xdr:to>
      <xdr:col>4</xdr:col>
      <xdr:colOff>664029</xdr:colOff>
      <xdr:row>120</xdr:row>
      <xdr:rowOff>466821</xdr:rowOff>
    </xdr:to>
    <xdr:pic>
      <xdr:nvPicPr>
        <xdr:cNvPr id="401" name="図 400">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390"/>
        <a:stretch>
          <a:fillRect/>
        </a:stretch>
      </xdr:blipFill>
      <xdr:spPr>
        <a:xfrm>
          <a:off x="2547258" y="49834801"/>
          <a:ext cx="642257" cy="445049"/>
        </a:xfrm>
        <a:prstGeom prst="rect">
          <a:avLst/>
        </a:prstGeom>
      </xdr:spPr>
    </xdr:pic>
    <xdr:clientData/>
  </xdr:twoCellAnchor>
  <xdr:twoCellAnchor editAs="oneCell">
    <xdr:from>
      <xdr:col>4</xdr:col>
      <xdr:colOff>32658</xdr:colOff>
      <xdr:row>54</xdr:row>
      <xdr:rowOff>32658</xdr:rowOff>
    </xdr:from>
    <xdr:to>
      <xdr:col>4</xdr:col>
      <xdr:colOff>645322</xdr:colOff>
      <xdr:row>54</xdr:row>
      <xdr:rowOff>457201</xdr:rowOff>
    </xdr:to>
    <xdr:pic>
      <xdr:nvPicPr>
        <xdr:cNvPr id="403" name="図 402">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391"/>
        <a:stretch>
          <a:fillRect/>
        </a:stretch>
      </xdr:blipFill>
      <xdr:spPr>
        <a:xfrm>
          <a:off x="2558144" y="20682858"/>
          <a:ext cx="612664" cy="424543"/>
        </a:xfrm>
        <a:prstGeom prst="rect">
          <a:avLst/>
        </a:prstGeom>
      </xdr:spPr>
    </xdr:pic>
    <xdr:clientData/>
  </xdr:twoCellAnchor>
  <xdr:twoCellAnchor editAs="oneCell">
    <xdr:from>
      <xdr:col>4</xdr:col>
      <xdr:colOff>21772</xdr:colOff>
      <xdr:row>197</xdr:row>
      <xdr:rowOff>21772</xdr:rowOff>
    </xdr:from>
    <xdr:to>
      <xdr:col>5</xdr:col>
      <xdr:colOff>836</xdr:colOff>
      <xdr:row>197</xdr:row>
      <xdr:rowOff>468086</xdr:rowOff>
    </xdr:to>
    <xdr:pic>
      <xdr:nvPicPr>
        <xdr:cNvPr id="406" name="図 405">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392"/>
        <a:stretch>
          <a:fillRect/>
        </a:stretch>
      </xdr:blipFill>
      <xdr:spPr>
        <a:xfrm>
          <a:off x="2547258" y="88718572"/>
          <a:ext cx="644082" cy="446314"/>
        </a:xfrm>
        <a:prstGeom prst="rect">
          <a:avLst/>
        </a:prstGeom>
      </xdr:spPr>
    </xdr:pic>
    <xdr:clientData/>
  </xdr:twoCellAnchor>
  <xdr:twoCellAnchor editAs="oneCell">
    <xdr:from>
      <xdr:col>4</xdr:col>
      <xdr:colOff>21772</xdr:colOff>
      <xdr:row>196</xdr:row>
      <xdr:rowOff>32658</xdr:rowOff>
    </xdr:from>
    <xdr:to>
      <xdr:col>4</xdr:col>
      <xdr:colOff>642257</xdr:colOff>
      <xdr:row>196</xdr:row>
      <xdr:rowOff>462621</xdr:rowOff>
    </xdr:to>
    <xdr:pic>
      <xdr:nvPicPr>
        <xdr:cNvPr id="407" name="図 406">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393"/>
        <a:stretch>
          <a:fillRect/>
        </a:stretch>
      </xdr:blipFill>
      <xdr:spPr>
        <a:xfrm>
          <a:off x="2547258" y="88217829"/>
          <a:ext cx="620485" cy="429963"/>
        </a:xfrm>
        <a:prstGeom prst="rect">
          <a:avLst/>
        </a:prstGeom>
      </xdr:spPr>
    </xdr:pic>
    <xdr:clientData/>
  </xdr:twoCellAnchor>
  <xdr:twoCellAnchor editAs="oneCell">
    <xdr:from>
      <xdr:col>4</xdr:col>
      <xdr:colOff>21772</xdr:colOff>
      <xdr:row>307</xdr:row>
      <xdr:rowOff>32658</xdr:rowOff>
    </xdr:from>
    <xdr:to>
      <xdr:col>4</xdr:col>
      <xdr:colOff>631372</xdr:colOff>
      <xdr:row>307</xdr:row>
      <xdr:rowOff>455078</xdr:rowOff>
    </xdr:to>
    <xdr:pic>
      <xdr:nvPicPr>
        <xdr:cNvPr id="409" name="図 408">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394"/>
        <a:stretch>
          <a:fillRect/>
        </a:stretch>
      </xdr:blipFill>
      <xdr:spPr>
        <a:xfrm>
          <a:off x="2547258" y="139380687"/>
          <a:ext cx="609600" cy="422420"/>
        </a:xfrm>
        <a:prstGeom prst="rect">
          <a:avLst/>
        </a:prstGeom>
      </xdr:spPr>
    </xdr:pic>
    <xdr:clientData/>
  </xdr:twoCellAnchor>
  <xdr:oneCellAnchor>
    <xdr:from>
      <xdr:col>4</xdr:col>
      <xdr:colOff>33618</xdr:colOff>
      <xdr:row>224</xdr:row>
      <xdr:rowOff>56030</xdr:rowOff>
    </xdr:from>
    <xdr:ext cx="586292" cy="411549"/>
    <xdr:pic>
      <xdr:nvPicPr>
        <xdr:cNvPr id="412" name="図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2559104" y="100520287"/>
          <a:ext cx="586292" cy="411549"/>
        </a:xfrm>
        <a:prstGeom prst="rect">
          <a:avLst/>
        </a:prstGeom>
      </xdr:spPr>
    </xdr:pic>
    <xdr:clientData/>
  </xdr:oneCellAnchor>
  <xdr:twoCellAnchor editAs="oneCell">
    <xdr:from>
      <xdr:col>4</xdr:col>
      <xdr:colOff>32658</xdr:colOff>
      <xdr:row>223</xdr:row>
      <xdr:rowOff>43544</xdr:rowOff>
    </xdr:from>
    <xdr:to>
      <xdr:col>4</xdr:col>
      <xdr:colOff>645322</xdr:colOff>
      <xdr:row>223</xdr:row>
      <xdr:rowOff>468087</xdr:rowOff>
    </xdr:to>
    <xdr:pic>
      <xdr:nvPicPr>
        <xdr:cNvPr id="414" name="図 413">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396"/>
        <a:stretch>
          <a:fillRect/>
        </a:stretch>
      </xdr:blipFill>
      <xdr:spPr>
        <a:xfrm>
          <a:off x="2558144" y="101531058"/>
          <a:ext cx="612664" cy="424543"/>
        </a:xfrm>
        <a:prstGeom prst="rect">
          <a:avLst/>
        </a:prstGeom>
      </xdr:spPr>
    </xdr:pic>
    <xdr:clientData/>
  </xdr:twoCellAnchor>
  <xdr:twoCellAnchor editAs="oneCell">
    <xdr:from>
      <xdr:col>4</xdr:col>
      <xdr:colOff>32658</xdr:colOff>
      <xdr:row>222</xdr:row>
      <xdr:rowOff>54430</xdr:rowOff>
    </xdr:from>
    <xdr:to>
      <xdr:col>4</xdr:col>
      <xdr:colOff>620486</xdr:colOff>
      <xdr:row>222</xdr:row>
      <xdr:rowOff>461763</xdr:rowOff>
    </xdr:to>
    <xdr:pic>
      <xdr:nvPicPr>
        <xdr:cNvPr id="415" name="図 414">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397"/>
        <a:stretch>
          <a:fillRect/>
        </a:stretch>
      </xdr:blipFill>
      <xdr:spPr>
        <a:xfrm>
          <a:off x="2558144" y="101030316"/>
          <a:ext cx="587828" cy="407333"/>
        </a:xfrm>
        <a:prstGeom prst="rect">
          <a:avLst/>
        </a:prstGeom>
      </xdr:spPr>
    </xdr:pic>
    <xdr:clientData/>
  </xdr:twoCellAnchor>
  <xdr:twoCellAnchor editAs="oneCell">
    <xdr:from>
      <xdr:col>4</xdr:col>
      <xdr:colOff>21772</xdr:colOff>
      <xdr:row>221</xdr:row>
      <xdr:rowOff>32658</xdr:rowOff>
    </xdr:from>
    <xdr:to>
      <xdr:col>4</xdr:col>
      <xdr:colOff>631372</xdr:colOff>
      <xdr:row>221</xdr:row>
      <xdr:rowOff>455078</xdr:rowOff>
    </xdr:to>
    <xdr:pic>
      <xdr:nvPicPr>
        <xdr:cNvPr id="416" name="図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398"/>
        <a:stretch>
          <a:fillRect/>
        </a:stretch>
      </xdr:blipFill>
      <xdr:spPr>
        <a:xfrm>
          <a:off x="2547258" y="100496915"/>
          <a:ext cx="609600" cy="422420"/>
        </a:xfrm>
        <a:prstGeom prst="rect">
          <a:avLst/>
        </a:prstGeom>
      </xdr:spPr>
    </xdr:pic>
    <xdr:clientData/>
  </xdr:twoCellAnchor>
  <xdr:twoCellAnchor editAs="oneCell">
    <xdr:from>
      <xdr:col>4</xdr:col>
      <xdr:colOff>21772</xdr:colOff>
      <xdr:row>220</xdr:row>
      <xdr:rowOff>32658</xdr:rowOff>
    </xdr:from>
    <xdr:to>
      <xdr:col>4</xdr:col>
      <xdr:colOff>631372</xdr:colOff>
      <xdr:row>220</xdr:row>
      <xdr:rowOff>455078</xdr:rowOff>
    </xdr:to>
    <xdr:pic>
      <xdr:nvPicPr>
        <xdr:cNvPr id="418" name="図 417">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399"/>
        <a:stretch>
          <a:fillRect/>
        </a:stretch>
      </xdr:blipFill>
      <xdr:spPr>
        <a:xfrm>
          <a:off x="2547258" y="100496915"/>
          <a:ext cx="609600" cy="422420"/>
        </a:xfrm>
        <a:prstGeom prst="rect">
          <a:avLst/>
        </a:prstGeom>
      </xdr:spPr>
    </xdr:pic>
    <xdr:clientData/>
  </xdr:twoCellAnchor>
  <xdr:oneCellAnchor>
    <xdr:from>
      <xdr:col>4</xdr:col>
      <xdr:colOff>11206</xdr:colOff>
      <xdr:row>234</xdr:row>
      <xdr:rowOff>33618</xdr:rowOff>
    </xdr:from>
    <xdr:ext cx="604221" cy="450374"/>
    <xdr:pic>
      <xdr:nvPicPr>
        <xdr:cNvPr id="419" name="図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2536692" y="108172304"/>
          <a:ext cx="604221" cy="450374"/>
        </a:xfrm>
        <a:prstGeom prst="rect">
          <a:avLst/>
        </a:prstGeom>
      </xdr:spPr>
    </xdr:pic>
    <xdr:clientData/>
  </xdr:oneCellAnchor>
  <xdr:twoCellAnchor editAs="oneCell">
    <xdr:from>
      <xdr:col>4</xdr:col>
      <xdr:colOff>21772</xdr:colOff>
      <xdr:row>294</xdr:row>
      <xdr:rowOff>32658</xdr:rowOff>
    </xdr:from>
    <xdr:to>
      <xdr:col>4</xdr:col>
      <xdr:colOff>653143</xdr:colOff>
      <xdr:row>294</xdr:row>
      <xdr:rowOff>470164</xdr:rowOff>
    </xdr:to>
    <xdr:pic>
      <xdr:nvPicPr>
        <xdr:cNvPr id="420" name="図 419">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400"/>
        <a:stretch>
          <a:fillRect/>
        </a:stretch>
      </xdr:blipFill>
      <xdr:spPr>
        <a:xfrm>
          <a:off x="2547258" y="135799287"/>
          <a:ext cx="631371" cy="437506"/>
        </a:xfrm>
        <a:prstGeom prst="rect">
          <a:avLst/>
        </a:prstGeom>
      </xdr:spPr>
    </xdr:pic>
    <xdr:clientData/>
  </xdr:twoCellAnchor>
  <xdr:twoCellAnchor editAs="oneCell">
    <xdr:from>
      <xdr:col>4</xdr:col>
      <xdr:colOff>21772</xdr:colOff>
      <xdr:row>411</xdr:row>
      <xdr:rowOff>21772</xdr:rowOff>
    </xdr:from>
    <xdr:to>
      <xdr:col>4</xdr:col>
      <xdr:colOff>650146</xdr:colOff>
      <xdr:row>411</xdr:row>
      <xdr:rowOff>457201</xdr:rowOff>
    </xdr:to>
    <xdr:pic>
      <xdr:nvPicPr>
        <xdr:cNvPr id="422" name="図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401"/>
        <a:stretch>
          <a:fillRect/>
        </a:stretch>
      </xdr:blipFill>
      <xdr:spPr>
        <a:xfrm>
          <a:off x="2547258" y="193602429"/>
          <a:ext cx="628374" cy="435429"/>
        </a:xfrm>
        <a:prstGeom prst="rect">
          <a:avLst/>
        </a:prstGeom>
      </xdr:spPr>
    </xdr:pic>
    <xdr:clientData/>
  </xdr:twoCellAnchor>
  <xdr:twoCellAnchor editAs="oneCell">
    <xdr:from>
      <xdr:col>4</xdr:col>
      <xdr:colOff>32658</xdr:colOff>
      <xdr:row>267</xdr:row>
      <xdr:rowOff>54430</xdr:rowOff>
    </xdr:from>
    <xdr:to>
      <xdr:col>4</xdr:col>
      <xdr:colOff>620486</xdr:colOff>
      <xdr:row>267</xdr:row>
      <xdr:rowOff>461763</xdr:rowOff>
    </xdr:to>
    <xdr:pic>
      <xdr:nvPicPr>
        <xdr:cNvPr id="424" name="図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402"/>
        <a:stretch>
          <a:fillRect/>
        </a:stretch>
      </xdr:blipFill>
      <xdr:spPr>
        <a:xfrm>
          <a:off x="2558144" y="123030344"/>
          <a:ext cx="587828" cy="407333"/>
        </a:xfrm>
        <a:prstGeom prst="rect">
          <a:avLst/>
        </a:prstGeom>
      </xdr:spPr>
    </xdr:pic>
    <xdr:clientData/>
  </xdr:twoCellAnchor>
  <xdr:twoCellAnchor editAs="oneCell">
    <xdr:from>
      <xdr:col>4</xdr:col>
      <xdr:colOff>21772</xdr:colOff>
      <xdr:row>410</xdr:row>
      <xdr:rowOff>32657</xdr:rowOff>
    </xdr:from>
    <xdr:to>
      <xdr:col>4</xdr:col>
      <xdr:colOff>634436</xdr:colOff>
      <xdr:row>410</xdr:row>
      <xdr:rowOff>457200</xdr:rowOff>
    </xdr:to>
    <xdr:pic>
      <xdr:nvPicPr>
        <xdr:cNvPr id="426" name="図 425">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403"/>
        <a:stretch>
          <a:fillRect/>
        </a:stretch>
      </xdr:blipFill>
      <xdr:spPr>
        <a:xfrm>
          <a:off x="2547258" y="194124943"/>
          <a:ext cx="612664" cy="424543"/>
        </a:xfrm>
        <a:prstGeom prst="rect">
          <a:avLst/>
        </a:prstGeom>
      </xdr:spPr>
    </xdr:pic>
    <xdr:clientData/>
  </xdr:twoCellAnchor>
  <xdr:twoCellAnchor editAs="oneCell">
    <xdr:from>
      <xdr:col>4</xdr:col>
      <xdr:colOff>30480</xdr:colOff>
      <xdr:row>12</xdr:row>
      <xdr:rowOff>22860</xdr:rowOff>
    </xdr:from>
    <xdr:to>
      <xdr:col>4</xdr:col>
      <xdr:colOff>646286</xdr:colOff>
      <xdr:row>12</xdr:row>
      <xdr:rowOff>449580</xdr:rowOff>
    </xdr:to>
    <xdr:pic>
      <xdr:nvPicPr>
        <xdr:cNvPr id="390" name="図 389">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404"/>
        <a:stretch>
          <a:fillRect/>
        </a:stretch>
      </xdr:blipFill>
      <xdr:spPr>
        <a:xfrm>
          <a:off x="2552700" y="4282440"/>
          <a:ext cx="615806" cy="426720"/>
        </a:xfrm>
        <a:prstGeom prst="rect">
          <a:avLst/>
        </a:prstGeom>
      </xdr:spPr>
    </xdr:pic>
    <xdr:clientData/>
  </xdr:twoCellAnchor>
  <xdr:twoCellAnchor editAs="oneCell">
    <xdr:from>
      <xdr:col>4</xdr:col>
      <xdr:colOff>17930</xdr:colOff>
      <xdr:row>28</xdr:row>
      <xdr:rowOff>35860</xdr:rowOff>
    </xdr:from>
    <xdr:to>
      <xdr:col>4</xdr:col>
      <xdr:colOff>638909</xdr:colOff>
      <xdr:row>28</xdr:row>
      <xdr:rowOff>466165</xdr:rowOff>
    </xdr:to>
    <xdr:pic>
      <xdr:nvPicPr>
        <xdr:cNvPr id="298" name="図 297">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405"/>
        <a:stretch>
          <a:fillRect/>
        </a:stretch>
      </xdr:blipFill>
      <xdr:spPr>
        <a:xfrm>
          <a:off x="2545977" y="11447931"/>
          <a:ext cx="620979" cy="430305"/>
        </a:xfrm>
        <a:prstGeom prst="rect">
          <a:avLst/>
        </a:prstGeom>
      </xdr:spPr>
    </xdr:pic>
    <xdr:clientData/>
  </xdr:twoCellAnchor>
  <xdr:twoCellAnchor editAs="oneCell">
    <xdr:from>
      <xdr:col>4</xdr:col>
      <xdr:colOff>26893</xdr:colOff>
      <xdr:row>10</xdr:row>
      <xdr:rowOff>35858</xdr:rowOff>
    </xdr:from>
    <xdr:to>
      <xdr:col>4</xdr:col>
      <xdr:colOff>645458</xdr:colOff>
      <xdr:row>10</xdr:row>
      <xdr:rowOff>464491</xdr:rowOff>
    </xdr:to>
    <xdr:pic>
      <xdr:nvPicPr>
        <xdr:cNvPr id="392" name="図 391">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406"/>
        <a:stretch>
          <a:fillRect/>
        </a:stretch>
      </xdr:blipFill>
      <xdr:spPr>
        <a:xfrm>
          <a:off x="2554940" y="4294093"/>
          <a:ext cx="618565" cy="428633"/>
        </a:xfrm>
        <a:prstGeom prst="rect">
          <a:avLst/>
        </a:prstGeom>
      </xdr:spPr>
    </xdr:pic>
    <xdr:clientData/>
  </xdr:twoCellAnchor>
  <xdr:twoCellAnchor editAs="oneCell">
    <xdr:from>
      <xdr:col>4</xdr:col>
      <xdr:colOff>13855</xdr:colOff>
      <xdr:row>84</xdr:row>
      <xdr:rowOff>27710</xdr:rowOff>
    </xdr:from>
    <xdr:to>
      <xdr:col>4</xdr:col>
      <xdr:colOff>633659</xdr:colOff>
      <xdr:row>84</xdr:row>
      <xdr:rowOff>457201</xdr:rowOff>
    </xdr:to>
    <xdr:pic>
      <xdr:nvPicPr>
        <xdr:cNvPr id="394" name="図 393">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407"/>
        <a:stretch>
          <a:fillRect/>
        </a:stretch>
      </xdr:blipFill>
      <xdr:spPr>
        <a:xfrm>
          <a:off x="2549237" y="35065855"/>
          <a:ext cx="619804" cy="429491"/>
        </a:xfrm>
        <a:prstGeom prst="rect">
          <a:avLst/>
        </a:prstGeom>
      </xdr:spPr>
    </xdr:pic>
    <xdr:clientData/>
  </xdr:twoCellAnchor>
  <xdr:twoCellAnchor editAs="oneCell">
    <xdr:from>
      <xdr:col>4</xdr:col>
      <xdr:colOff>41565</xdr:colOff>
      <xdr:row>53</xdr:row>
      <xdr:rowOff>41565</xdr:rowOff>
    </xdr:from>
    <xdr:to>
      <xdr:col>4</xdr:col>
      <xdr:colOff>641375</xdr:colOff>
      <xdr:row>53</xdr:row>
      <xdr:rowOff>457201</xdr:rowOff>
    </xdr:to>
    <xdr:pic>
      <xdr:nvPicPr>
        <xdr:cNvPr id="396" name="図 395">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408"/>
        <a:stretch>
          <a:fillRect/>
        </a:stretch>
      </xdr:blipFill>
      <xdr:spPr>
        <a:xfrm>
          <a:off x="2576947" y="22264256"/>
          <a:ext cx="599810" cy="415636"/>
        </a:xfrm>
        <a:prstGeom prst="rect">
          <a:avLst/>
        </a:prstGeom>
      </xdr:spPr>
    </xdr:pic>
    <xdr:clientData/>
  </xdr:twoCellAnchor>
  <xdr:twoCellAnchor editAs="oneCell">
    <xdr:from>
      <xdr:col>4</xdr:col>
      <xdr:colOff>41565</xdr:colOff>
      <xdr:row>67</xdr:row>
      <xdr:rowOff>41565</xdr:rowOff>
    </xdr:from>
    <xdr:to>
      <xdr:col>4</xdr:col>
      <xdr:colOff>637310</xdr:colOff>
      <xdr:row>67</xdr:row>
      <xdr:rowOff>454384</xdr:rowOff>
    </xdr:to>
    <xdr:pic>
      <xdr:nvPicPr>
        <xdr:cNvPr id="397" name="図 396">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409"/>
        <a:stretch>
          <a:fillRect/>
        </a:stretch>
      </xdr:blipFill>
      <xdr:spPr>
        <a:xfrm>
          <a:off x="2576947" y="28415674"/>
          <a:ext cx="595745" cy="412819"/>
        </a:xfrm>
        <a:prstGeom prst="rect">
          <a:avLst/>
        </a:prstGeom>
      </xdr:spPr>
    </xdr:pic>
    <xdr:clientData/>
  </xdr:twoCellAnchor>
  <xdr:twoCellAnchor editAs="oneCell">
    <xdr:from>
      <xdr:col>4</xdr:col>
      <xdr:colOff>27710</xdr:colOff>
      <xdr:row>113</xdr:row>
      <xdr:rowOff>41565</xdr:rowOff>
    </xdr:from>
    <xdr:to>
      <xdr:col>4</xdr:col>
      <xdr:colOff>627520</xdr:colOff>
      <xdr:row>113</xdr:row>
      <xdr:rowOff>457201</xdr:rowOff>
    </xdr:to>
    <xdr:pic>
      <xdr:nvPicPr>
        <xdr:cNvPr id="398" name="図 397">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410"/>
        <a:stretch>
          <a:fillRect/>
        </a:stretch>
      </xdr:blipFill>
      <xdr:spPr>
        <a:xfrm>
          <a:off x="2563092" y="50458256"/>
          <a:ext cx="599810" cy="415636"/>
        </a:xfrm>
        <a:prstGeom prst="rect">
          <a:avLst/>
        </a:prstGeom>
      </xdr:spPr>
    </xdr:pic>
    <xdr:clientData/>
  </xdr:twoCellAnchor>
  <xdr:twoCellAnchor editAs="oneCell">
    <xdr:from>
      <xdr:col>4</xdr:col>
      <xdr:colOff>27710</xdr:colOff>
      <xdr:row>52</xdr:row>
      <xdr:rowOff>27710</xdr:rowOff>
    </xdr:from>
    <xdr:to>
      <xdr:col>4</xdr:col>
      <xdr:colOff>623455</xdr:colOff>
      <xdr:row>52</xdr:row>
      <xdr:rowOff>444623</xdr:rowOff>
    </xdr:to>
    <xdr:pic>
      <xdr:nvPicPr>
        <xdr:cNvPr id="421" name="図 420" descr="Sony A7 III">
          <a:extLst>
            <a:ext uri="{FF2B5EF4-FFF2-40B4-BE49-F238E27FC236}">
              <a16:creationId xmlns:a16="http://schemas.microsoft.com/office/drawing/2014/main" id="{00000000-0008-0000-0000-0000A5010000}"/>
            </a:ext>
          </a:extLst>
        </xdr:cNvPr>
        <xdr:cNvPicPr>
          <a:picLocks noChangeAspect="1" noChangeArrowheads="1"/>
        </xdr:cNvPicPr>
      </xdr:nvPicPr>
      <xdr:blipFill>
        <a:blip xmlns:r="http://schemas.openxmlformats.org/officeDocument/2006/relationships" r:embed="rId411" cstate="print">
          <a:extLst>
            <a:ext uri="{28A0092B-C50C-407E-A947-70E740481C1C}">
              <a14:useLocalDpi xmlns:a14="http://schemas.microsoft.com/office/drawing/2010/main" val="0"/>
            </a:ext>
          </a:extLst>
        </a:blip>
        <a:srcRect/>
        <a:stretch>
          <a:fillRect/>
        </a:stretch>
      </xdr:blipFill>
      <xdr:spPr bwMode="auto">
        <a:xfrm>
          <a:off x="2563092" y="22250401"/>
          <a:ext cx="595745" cy="416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41565</xdr:colOff>
      <xdr:row>83</xdr:row>
      <xdr:rowOff>41565</xdr:rowOff>
    </xdr:from>
    <xdr:to>
      <xdr:col>4</xdr:col>
      <xdr:colOff>641377</xdr:colOff>
      <xdr:row>83</xdr:row>
      <xdr:rowOff>457202</xdr:rowOff>
    </xdr:to>
    <xdr:pic>
      <xdr:nvPicPr>
        <xdr:cNvPr id="400" name="図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412"/>
        <a:stretch>
          <a:fillRect/>
        </a:stretch>
      </xdr:blipFill>
      <xdr:spPr>
        <a:xfrm>
          <a:off x="2576947" y="37130183"/>
          <a:ext cx="599812" cy="415637"/>
        </a:xfrm>
        <a:prstGeom prst="rect">
          <a:avLst/>
        </a:prstGeom>
      </xdr:spPr>
    </xdr:pic>
    <xdr:clientData/>
  </xdr:twoCellAnchor>
  <xdr:twoCellAnchor editAs="oneCell">
    <xdr:from>
      <xdr:col>4</xdr:col>
      <xdr:colOff>10886</xdr:colOff>
      <xdr:row>82</xdr:row>
      <xdr:rowOff>21772</xdr:rowOff>
    </xdr:from>
    <xdr:to>
      <xdr:col>4</xdr:col>
      <xdr:colOff>653143</xdr:colOff>
      <xdr:row>82</xdr:row>
      <xdr:rowOff>466821</xdr:rowOff>
    </xdr:to>
    <xdr:pic>
      <xdr:nvPicPr>
        <xdr:cNvPr id="402" name="図 401">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413"/>
        <a:stretch>
          <a:fillRect/>
        </a:stretch>
      </xdr:blipFill>
      <xdr:spPr>
        <a:xfrm>
          <a:off x="2536372" y="36532458"/>
          <a:ext cx="642257" cy="445049"/>
        </a:xfrm>
        <a:prstGeom prst="rect">
          <a:avLst/>
        </a:prstGeom>
      </xdr:spPr>
    </xdr:pic>
    <xdr:clientData/>
  </xdr:twoCellAnchor>
  <xdr:twoCellAnchor editAs="oneCell">
    <xdr:from>
      <xdr:col>4</xdr:col>
      <xdr:colOff>21772</xdr:colOff>
      <xdr:row>268</xdr:row>
      <xdr:rowOff>21772</xdr:rowOff>
    </xdr:from>
    <xdr:to>
      <xdr:col>4</xdr:col>
      <xdr:colOff>653143</xdr:colOff>
      <xdr:row>268</xdr:row>
      <xdr:rowOff>459278</xdr:rowOff>
    </xdr:to>
    <xdr:pic>
      <xdr:nvPicPr>
        <xdr:cNvPr id="404" name="図 403">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400"/>
        <a:stretch>
          <a:fillRect/>
        </a:stretch>
      </xdr:blipFill>
      <xdr:spPr>
        <a:xfrm>
          <a:off x="2547258" y="128113972"/>
          <a:ext cx="631371" cy="437506"/>
        </a:xfrm>
        <a:prstGeom prst="rect">
          <a:avLst/>
        </a:prstGeom>
      </xdr:spPr>
    </xdr:pic>
    <xdr:clientData/>
  </xdr:twoCellAnchor>
  <xdr:twoCellAnchor editAs="oneCell">
    <xdr:from>
      <xdr:col>4</xdr:col>
      <xdr:colOff>21772</xdr:colOff>
      <xdr:row>266</xdr:row>
      <xdr:rowOff>32658</xdr:rowOff>
    </xdr:from>
    <xdr:to>
      <xdr:col>4</xdr:col>
      <xdr:colOff>650145</xdr:colOff>
      <xdr:row>266</xdr:row>
      <xdr:rowOff>468087</xdr:rowOff>
    </xdr:to>
    <xdr:pic>
      <xdr:nvPicPr>
        <xdr:cNvPr id="405" name="図 404">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414"/>
        <a:stretch>
          <a:fillRect/>
        </a:stretch>
      </xdr:blipFill>
      <xdr:spPr>
        <a:xfrm>
          <a:off x="2547258" y="127613229"/>
          <a:ext cx="628373" cy="435429"/>
        </a:xfrm>
        <a:prstGeom prst="rect">
          <a:avLst/>
        </a:prstGeom>
      </xdr:spPr>
    </xdr:pic>
    <xdr:clientData/>
  </xdr:twoCellAnchor>
  <xdr:twoCellAnchor editAs="oneCell">
    <xdr:from>
      <xdr:col>4</xdr:col>
      <xdr:colOff>32658</xdr:colOff>
      <xdr:row>265</xdr:row>
      <xdr:rowOff>32658</xdr:rowOff>
    </xdr:from>
    <xdr:to>
      <xdr:col>4</xdr:col>
      <xdr:colOff>645322</xdr:colOff>
      <xdr:row>265</xdr:row>
      <xdr:rowOff>457201</xdr:rowOff>
    </xdr:to>
    <xdr:pic>
      <xdr:nvPicPr>
        <xdr:cNvPr id="408" name="図 407">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415"/>
        <a:stretch>
          <a:fillRect/>
        </a:stretch>
      </xdr:blipFill>
      <xdr:spPr>
        <a:xfrm>
          <a:off x="2558144" y="127613229"/>
          <a:ext cx="612664" cy="424543"/>
        </a:xfrm>
        <a:prstGeom prst="rect">
          <a:avLst/>
        </a:prstGeom>
      </xdr:spPr>
    </xdr:pic>
    <xdr:clientData/>
  </xdr:twoCellAnchor>
  <xdr:twoCellAnchor editAs="oneCell">
    <xdr:from>
      <xdr:col>4</xdr:col>
      <xdr:colOff>32658</xdr:colOff>
      <xdr:row>264</xdr:row>
      <xdr:rowOff>43544</xdr:rowOff>
    </xdr:from>
    <xdr:to>
      <xdr:col>4</xdr:col>
      <xdr:colOff>653143</xdr:colOff>
      <xdr:row>264</xdr:row>
      <xdr:rowOff>473507</xdr:rowOff>
    </xdr:to>
    <xdr:pic>
      <xdr:nvPicPr>
        <xdr:cNvPr id="410" name="図 409">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416"/>
        <a:stretch>
          <a:fillRect/>
        </a:stretch>
      </xdr:blipFill>
      <xdr:spPr>
        <a:xfrm>
          <a:off x="2558144" y="127624115"/>
          <a:ext cx="620485" cy="429963"/>
        </a:xfrm>
        <a:prstGeom prst="rect">
          <a:avLst/>
        </a:prstGeom>
      </xdr:spPr>
    </xdr:pic>
    <xdr:clientData/>
  </xdr:twoCellAnchor>
  <xdr:twoCellAnchor editAs="oneCell">
    <xdr:from>
      <xdr:col>4</xdr:col>
      <xdr:colOff>32658</xdr:colOff>
      <xdr:row>357</xdr:row>
      <xdr:rowOff>32658</xdr:rowOff>
    </xdr:from>
    <xdr:to>
      <xdr:col>4</xdr:col>
      <xdr:colOff>631372</xdr:colOff>
      <xdr:row>357</xdr:row>
      <xdr:rowOff>447534</xdr:rowOff>
    </xdr:to>
    <xdr:pic>
      <xdr:nvPicPr>
        <xdr:cNvPr id="411" name="図 410">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417"/>
        <a:stretch>
          <a:fillRect/>
        </a:stretch>
      </xdr:blipFill>
      <xdr:spPr>
        <a:xfrm>
          <a:off x="2558144" y="174683058"/>
          <a:ext cx="598714" cy="414876"/>
        </a:xfrm>
        <a:prstGeom prst="rect">
          <a:avLst/>
        </a:prstGeom>
      </xdr:spPr>
    </xdr:pic>
    <xdr:clientData/>
  </xdr:twoCellAnchor>
  <xdr:twoCellAnchor editAs="oneCell">
    <xdr:from>
      <xdr:col>4</xdr:col>
      <xdr:colOff>32658</xdr:colOff>
      <xdr:row>358</xdr:row>
      <xdr:rowOff>43544</xdr:rowOff>
    </xdr:from>
    <xdr:to>
      <xdr:col>4</xdr:col>
      <xdr:colOff>645320</xdr:colOff>
      <xdr:row>358</xdr:row>
      <xdr:rowOff>468086</xdr:rowOff>
    </xdr:to>
    <xdr:pic>
      <xdr:nvPicPr>
        <xdr:cNvPr id="413" name="図 412">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418"/>
        <a:stretch>
          <a:fillRect/>
        </a:stretch>
      </xdr:blipFill>
      <xdr:spPr>
        <a:xfrm>
          <a:off x="2558144" y="175205573"/>
          <a:ext cx="612662" cy="424542"/>
        </a:xfrm>
        <a:prstGeom prst="rect">
          <a:avLst/>
        </a:prstGeom>
      </xdr:spPr>
    </xdr:pic>
    <xdr:clientData/>
  </xdr:twoCellAnchor>
  <xdr:twoCellAnchor editAs="oneCell">
    <xdr:from>
      <xdr:col>4</xdr:col>
      <xdr:colOff>43544</xdr:colOff>
      <xdr:row>112</xdr:row>
      <xdr:rowOff>54430</xdr:rowOff>
    </xdr:from>
    <xdr:to>
      <xdr:col>4</xdr:col>
      <xdr:colOff>587829</xdr:colOff>
      <xdr:row>112</xdr:row>
      <xdr:rowOff>417713</xdr:rowOff>
    </xdr:to>
    <xdr:pic>
      <xdr:nvPicPr>
        <xdr:cNvPr id="427" name="図 426" descr="Canon PowerShot G1 X Mark III">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419">
          <a:extLst>
            <a:ext uri="{28A0092B-C50C-407E-A947-70E740481C1C}">
              <a14:useLocalDpi xmlns:a14="http://schemas.microsoft.com/office/drawing/2010/main" val="0"/>
            </a:ext>
          </a:extLst>
        </a:blip>
        <a:srcRect/>
        <a:stretch>
          <a:fillRect/>
        </a:stretch>
      </xdr:blipFill>
      <xdr:spPr bwMode="auto">
        <a:xfrm>
          <a:off x="2569030" y="51402344"/>
          <a:ext cx="544285" cy="363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21772</xdr:colOff>
      <xdr:row>111</xdr:row>
      <xdr:rowOff>32659</xdr:rowOff>
    </xdr:from>
    <xdr:to>
      <xdr:col>4</xdr:col>
      <xdr:colOff>631372</xdr:colOff>
      <xdr:row>111</xdr:row>
      <xdr:rowOff>439537</xdr:rowOff>
    </xdr:to>
    <xdr:pic>
      <xdr:nvPicPr>
        <xdr:cNvPr id="428" name="図 427" descr="Canon EOS M50">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420">
          <a:extLst>
            <a:ext uri="{28A0092B-C50C-407E-A947-70E740481C1C}">
              <a14:useLocalDpi xmlns:a14="http://schemas.microsoft.com/office/drawing/2010/main" val="0"/>
            </a:ext>
          </a:extLst>
        </a:blip>
        <a:srcRect/>
        <a:stretch>
          <a:fillRect/>
        </a:stretch>
      </xdr:blipFill>
      <xdr:spPr bwMode="auto">
        <a:xfrm>
          <a:off x="2547258" y="51380573"/>
          <a:ext cx="609600" cy="406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32657</xdr:colOff>
      <xdr:row>45</xdr:row>
      <xdr:rowOff>43542</xdr:rowOff>
    </xdr:from>
    <xdr:to>
      <xdr:col>4</xdr:col>
      <xdr:colOff>603488</xdr:colOff>
      <xdr:row>45</xdr:row>
      <xdr:rowOff>424543</xdr:rowOff>
    </xdr:to>
    <xdr:pic>
      <xdr:nvPicPr>
        <xdr:cNvPr id="430" name="図 429" descr="Nikon Z7">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421">
          <a:extLst>
            <a:ext uri="{28A0092B-C50C-407E-A947-70E740481C1C}">
              <a14:useLocalDpi xmlns:a14="http://schemas.microsoft.com/office/drawing/2010/main" val="0"/>
            </a:ext>
          </a:extLst>
        </a:blip>
        <a:srcRect/>
        <a:stretch>
          <a:fillRect/>
        </a:stretch>
      </xdr:blipFill>
      <xdr:spPr bwMode="auto">
        <a:xfrm>
          <a:off x="2558143" y="21205371"/>
          <a:ext cx="570831" cy="381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54428</xdr:colOff>
      <xdr:row>44</xdr:row>
      <xdr:rowOff>108857</xdr:rowOff>
    </xdr:from>
    <xdr:to>
      <xdr:col>4</xdr:col>
      <xdr:colOff>544285</xdr:colOff>
      <xdr:row>44</xdr:row>
      <xdr:rowOff>437112</xdr:rowOff>
    </xdr:to>
    <xdr:pic>
      <xdr:nvPicPr>
        <xdr:cNvPr id="393" name="図 392">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422"/>
        <a:stretch>
          <a:fillRect/>
        </a:stretch>
      </xdr:blipFill>
      <xdr:spPr>
        <a:xfrm>
          <a:off x="2579914" y="20759057"/>
          <a:ext cx="489857" cy="328255"/>
        </a:xfrm>
        <a:prstGeom prst="rect">
          <a:avLst/>
        </a:prstGeom>
      </xdr:spPr>
    </xdr:pic>
    <xdr:clientData/>
  </xdr:twoCellAnchor>
  <xdr:twoCellAnchor editAs="oneCell">
    <xdr:from>
      <xdr:col>4</xdr:col>
      <xdr:colOff>67236</xdr:colOff>
      <xdr:row>27</xdr:row>
      <xdr:rowOff>67236</xdr:rowOff>
    </xdr:from>
    <xdr:to>
      <xdr:col>4</xdr:col>
      <xdr:colOff>617062</xdr:colOff>
      <xdr:row>27</xdr:row>
      <xdr:rowOff>448236</xdr:rowOff>
    </xdr:to>
    <xdr:pic>
      <xdr:nvPicPr>
        <xdr:cNvPr id="417" name="図 416">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423"/>
        <a:stretch>
          <a:fillRect/>
        </a:stretch>
      </xdr:blipFill>
      <xdr:spPr>
        <a:xfrm>
          <a:off x="2868707" y="12629030"/>
          <a:ext cx="549826" cy="381000"/>
        </a:xfrm>
        <a:prstGeom prst="rect">
          <a:avLst/>
        </a:prstGeom>
      </xdr:spPr>
    </xdr:pic>
    <xdr:clientData/>
  </xdr:twoCellAnchor>
  <xdr:twoCellAnchor editAs="oneCell">
    <xdr:from>
      <xdr:col>4</xdr:col>
      <xdr:colOff>22412</xdr:colOff>
      <xdr:row>177</xdr:row>
      <xdr:rowOff>44824</xdr:rowOff>
    </xdr:from>
    <xdr:to>
      <xdr:col>4</xdr:col>
      <xdr:colOff>636925</xdr:colOff>
      <xdr:row>177</xdr:row>
      <xdr:rowOff>470648</xdr:rowOff>
    </xdr:to>
    <xdr:pic>
      <xdr:nvPicPr>
        <xdr:cNvPr id="423" name="図 422">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424"/>
        <a:stretch>
          <a:fillRect/>
        </a:stretch>
      </xdr:blipFill>
      <xdr:spPr>
        <a:xfrm>
          <a:off x="2823883" y="87349853"/>
          <a:ext cx="614513" cy="425824"/>
        </a:xfrm>
        <a:prstGeom prst="rect">
          <a:avLst/>
        </a:prstGeom>
      </xdr:spPr>
    </xdr:pic>
    <xdr:clientData/>
  </xdr:twoCellAnchor>
  <xdr:twoCellAnchor editAs="oneCell">
    <xdr:from>
      <xdr:col>4</xdr:col>
      <xdr:colOff>44823</xdr:colOff>
      <xdr:row>64</xdr:row>
      <xdr:rowOff>44824</xdr:rowOff>
    </xdr:from>
    <xdr:to>
      <xdr:col>4</xdr:col>
      <xdr:colOff>643164</xdr:colOff>
      <xdr:row>64</xdr:row>
      <xdr:rowOff>459442</xdr:rowOff>
    </xdr:to>
    <xdr:pic>
      <xdr:nvPicPr>
        <xdr:cNvPr id="425" name="図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425"/>
        <a:stretch>
          <a:fillRect/>
        </a:stretch>
      </xdr:blipFill>
      <xdr:spPr>
        <a:xfrm>
          <a:off x="2846294" y="30648089"/>
          <a:ext cx="598341" cy="414618"/>
        </a:xfrm>
        <a:prstGeom prst="rect">
          <a:avLst/>
        </a:prstGeom>
      </xdr:spPr>
    </xdr:pic>
    <xdr:clientData/>
  </xdr:twoCellAnchor>
  <xdr:twoCellAnchor editAs="oneCell">
    <xdr:from>
      <xdr:col>4</xdr:col>
      <xdr:colOff>56030</xdr:colOff>
      <xdr:row>26</xdr:row>
      <xdr:rowOff>100853</xdr:rowOff>
    </xdr:from>
    <xdr:to>
      <xdr:col>4</xdr:col>
      <xdr:colOff>589686</xdr:colOff>
      <xdr:row>26</xdr:row>
      <xdr:rowOff>470648</xdr:rowOff>
    </xdr:to>
    <xdr:pic>
      <xdr:nvPicPr>
        <xdr:cNvPr id="435" name="図 434">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426"/>
        <a:stretch>
          <a:fillRect/>
        </a:stretch>
      </xdr:blipFill>
      <xdr:spPr>
        <a:xfrm>
          <a:off x="2857501" y="12662647"/>
          <a:ext cx="533656" cy="369795"/>
        </a:xfrm>
        <a:prstGeom prst="rect">
          <a:avLst/>
        </a:prstGeom>
      </xdr:spPr>
    </xdr:pic>
    <xdr:clientData/>
  </xdr:twoCellAnchor>
  <xdr:twoCellAnchor editAs="oneCell">
    <xdr:from>
      <xdr:col>4</xdr:col>
      <xdr:colOff>56030</xdr:colOff>
      <xdr:row>66</xdr:row>
      <xdr:rowOff>67236</xdr:rowOff>
    </xdr:from>
    <xdr:to>
      <xdr:col>4</xdr:col>
      <xdr:colOff>649941</xdr:colOff>
      <xdr:row>66</xdr:row>
      <xdr:rowOff>478784</xdr:rowOff>
    </xdr:to>
    <xdr:pic>
      <xdr:nvPicPr>
        <xdr:cNvPr id="437" name="図 436">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427"/>
        <a:stretch>
          <a:fillRect/>
        </a:stretch>
      </xdr:blipFill>
      <xdr:spPr>
        <a:xfrm>
          <a:off x="2857501" y="32216912"/>
          <a:ext cx="593911" cy="411548"/>
        </a:xfrm>
        <a:prstGeom prst="rect">
          <a:avLst/>
        </a:prstGeom>
      </xdr:spPr>
    </xdr:pic>
    <xdr:clientData/>
  </xdr:twoCellAnchor>
  <xdr:twoCellAnchor editAs="oneCell">
    <xdr:from>
      <xdr:col>4</xdr:col>
      <xdr:colOff>67236</xdr:colOff>
      <xdr:row>51</xdr:row>
      <xdr:rowOff>44824</xdr:rowOff>
    </xdr:from>
    <xdr:to>
      <xdr:col>4</xdr:col>
      <xdr:colOff>633234</xdr:colOff>
      <xdr:row>51</xdr:row>
      <xdr:rowOff>437030</xdr:rowOff>
    </xdr:to>
    <xdr:pic>
      <xdr:nvPicPr>
        <xdr:cNvPr id="431" name="図 430">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428"/>
        <a:stretch>
          <a:fillRect/>
        </a:stretch>
      </xdr:blipFill>
      <xdr:spPr>
        <a:xfrm>
          <a:off x="2868707" y="24977912"/>
          <a:ext cx="565998" cy="392206"/>
        </a:xfrm>
        <a:prstGeom prst="rect">
          <a:avLst/>
        </a:prstGeom>
      </xdr:spPr>
    </xdr:pic>
    <xdr:clientData/>
  </xdr:twoCellAnchor>
  <xdr:twoCellAnchor editAs="oneCell">
    <xdr:from>
      <xdr:col>4</xdr:col>
      <xdr:colOff>44824</xdr:colOff>
      <xdr:row>348</xdr:row>
      <xdr:rowOff>44824</xdr:rowOff>
    </xdr:from>
    <xdr:to>
      <xdr:col>4</xdr:col>
      <xdr:colOff>675508</xdr:colOff>
      <xdr:row>348</xdr:row>
      <xdr:rowOff>481854</xdr:rowOff>
    </xdr:to>
    <xdr:pic>
      <xdr:nvPicPr>
        <xdr:cNvPr id="432" name="図 431">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429"/>
        <a:stretch>
          <a:fillRect/>
        </a:stretch>
      </xdr:blipFill>
      <xdr:spPr>
        <a:xfrm>
          <a:off x="2846295" y="177557206"/>
          <a:ext cx="630684" cy="437030"/>
        </a:xfrm>
        <a:prstGeom prst="rect">
          <a:avLst/>
        </a:prstGeom>
      </xdr:spPr>
    </xdr:pic>
    <xdr:clientData/>
  </xdr:twoCellAnchor>
  <xdr:twoCellAnchor editAs="oneCell">
    <xdr:from>
      <xdr:col>4</xdr:col>
      <xdr:colOff>0</xdr:colOff>
      <xdr:row>176</xdr:row>
      <xdr:rowOff>0</xdr:rowOff>
    </xdr:from>
    <xdr:to>
      <xdr:col>4</xdr:col>
      <xdr:colOff>679197</xdr:colOff>
      <xdr:row>176</xdr:row>
      <xdr:rowOff>470647</xdr:rowOff>
    </xdr:to>
    <xdr:pic>
      <xdr:nvPicPr>
        <xdr:cNvPr id="434" name="図 433">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430"/>
        <a:stretch>
          <a:fillRect/>
        </a:stretch>
      </xdr:blipFill>
      <xdr:spPr>
        <a:xfrm>
          <a:off x="2801471" y="89366912"/>
          <a:ext cx="679197" cy="470647"/>
        </a:xfrm>
        <a:prstGeom prst="rect">
          <a:avLst/>
        </a:prstGeom>
      </xdr:spPr>
    </xdr:pic>
    <xdr:clientData/>
  </xdr:twoCellAnchor>
  <xdr:twoCellAnchor editAs="oneCell">
    <xdr:from>
      <xdr:col>4</xdr:col>
      <xdr:colOff>56030</xdr:colOff>
      <xdr:row>50</xdr:row>
      <xdr:rowOff>44824</xdr:rowOff>
    </xdr:from>
    <xdr:to>
      <xdr:col>4</xdr:col>
      <xdr:colOff>672353</xdr:colOff>
      <xdr:row>50</xdr:row>
      <xdr:rowOff>471903</xdr:rowOff>
    </xdr:to>
    <xdr:pic>
      <xdr:nvPicPr>
        <xdr:cNvPr id="440" name="図 439">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431"/>
        <a:stretch>
          <a:fillRect/>
        </a:stretch>
      </xdr:blipFill>
      <xdr:spPr>
        <a:xfrm>
          <a:off x="2857501" y="24977912"/>
          <a:ext cx="616323" cy="427079"/>
        </a:xfrm>
        <a:prstGeom prst="rect">
          <a:avLst/>
        </a:prstGeom>
      </xdr:spPr>
    </xdr:pic>
    <xdr:clientData/>
  </xdr:twoCellAnchor>
  <xdr:twoCellAnchor editAs="oneCell">
    <xdr:from>
      <xdr:col>4</xdr:col>
      <xdr:colOff>22412</xdr:colOff>
      <xdr:row>11</xdr:row>
      <xdr:rowOff>22412</xdr:rowOff>
    </xdr:from>
    <xdr:to>
      <xdr:col>4</xdr:col>
      <xdr:colOff>694765</xdr:colOff>
      <xdr:row>11</xdr:row>
      <xdr:rowOff>488316</xdr:rowOff>
    </xdr:to>
    <xdr:pic>
      <xdr:nvPicPr>
        <xdr:cNvPr id="441" name="図 440">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432"/>
        <a:stretch>
          <a:fillRect/>
        </a:stretch>
      </xdr:blipFill>
      <xdr:spPr>
        <a:xfrm>
          <a:off x="2823883" y="4852147"/>
          <a:ext cx="672353" cy="465904"/>
        </a:xfrm>
        <a:prstGeom prst="rect">
          <a:avLst/>
        </a:prstGeom>
      </xdr:spPr>
    </xdr:pic>
    <xdr:clientData/>
  </xdr:twoCellAnchor>
  <xdr:twoCellAnchor editAs="oneCell">
    <xdr:from>
      <xdr:col>1</xdr:col>
      <xdr:colOff>795618</xdr:colOff>
      <xdr:row>0</xdr:row>
      <xdr:rowOff>56029</xdr:rowOff>
    </xdr:from>
    <xdr:to>
      <xdr:col>4</xdr:col>
      <xdr:colOff>649941</xdr:colOff>
      <xdr:row>0</xdr:row>
      <xdr:rowOff>678967</xdr:rowOff>
    </xdr:to>
    <xdr:pic>
      <xdr:nvPicPr>
        <xdr:cNvPr id="445" name="図 444">
          <a:extLst>
            <a:ext uri="{FF2B5EF4-FFF2-40B4-BE49-F238E27FC236}">
              <a16:creationId xmlns:a16="http://schemas.microsoft.com/office/drawing/2014/main" id="{00000000-0008-0000-0000-0000BD010000}"/>
            </a:ext>
          </a:extLst>
        </xdr:cNvPr>
        <xdr:cNvPicPr>
          <a:picLocks noChangeAspect="1" noChangeArrowheads="1"/>
        </xdr:cNvPicPr>
      </xdr:nvPicPr>
      <xdr:blipFill>
        <a:blip xmlns:r="http://schemas.openxmlformats.org/officeDocument/2006/relationships" r:embed="rId433">
          <a:extLst>
            <a:ext uri="{28A0092B-C50C-407E-A947-70E740481C1C}">
              <a14:useLocalDpi xmlns:a14="http://schemas.microsoft.com/office/drawing/2010/main" val="0"/>
            </a:ext>
          </a:extLst>
        </a:blip>
        <a:srcRect/>
        <a:stretch>
          <a:fillRect/>
        </a:stretch>
      </xdr:blipFill>
      <xdr:spPr bwMode="auto">
        <a:xfrm>
          <a:off x="1400736" y="56029"/>
          <a:ext cx="2050676" cy="622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301843" cy="6074229"/>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0.13318</cdr:x>
      <cdr:y>0.06763</cdr:y>
    </cdr:from>
    <cdr:to>
      <cdr:x>0.83688</cdr:x>
      <cdr:y>0.71498</cdr:y>
    </cdr:to>
    <cdr:cxnSp macro="">
      <cdr:nvCxnSpPr>
        <cdr:cNvPr id="3" name="直線コネクタ 2">
          <a:extLst xmlns:a="http://schemas.openxmlformats.org/drawingml/2006/main">
            <a:ext uri="{FF2B5EF4-FFF2-40B4-BE49-F238E27FC236}">
              <a16:creationId xmlns:a16="http://schemas.microsoft.com/office/drawing/2014/main" id="{55373DD0-9DD2-476B-A5F7-7823A716443C}"/>
            </a:ext>
          </a:extLst>
        </cdr:cNvPr>
        <cdr:cNvCxnSpPr/>
      </cdr:nvCxnSpPr>
      <cdr:spPr>
        <a:xfrm xmlns:a="http://schemas.openxmlformats.org/drawingml/2006/main" flipV="1">
          <a:off x="1238290" y="410308"/>
          <a:ext cx="6542902" cy="392725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0.85274</cdr:x>
      <cdr:y>0.00836</cdr:y>
    </cdr:from>
    <cdr:to>
      <cdr:x>0.96489</cdr:x>
      <cdr:y>0.06053</cdr:y>
    </cdr:to>
    <cdr:pic>
      <cdr:nvPicPr>
        <cdr:cNvPr id="4" name="図 3">
          <a:extLst xmlns:a="http://schemas.openxmlformats.org/drawingml/2006/main">
            <a:ext uri="{FF2B5EF4-FFF2-40B4-BE49-F238E27FC236}">
              <a16:creationId xmlns:a16="http://schemas.microsoft.com/office/drawing/2014/main" id="{B9CB95B7-9BC6-4F23-AC52-2B254F9FA6C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932057" y="50800"/>
          <a:ext cx="1043214" cy="31689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12.xml><?xml version="1.0" encoding="utf-8"?>
<xdr:wsDr xmlns:xdr="http://schemas.openxmlformats.org/drawingml/2006/spreadsheetDrawing" xmlns:a="http://schemas.openxmlformats.org/drawingml/2006/main">
  <xdr:absoluteAnchor>
    <xdr:pos x="0" y="0"/>
    <xdr:ext cx="9301843" cy="6074229"/>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0.85333</cdr:x>
      <cdr:y>0.00836</cdr:y>
    </cdr:from>
    <cdr:to>
      <cdr:x>0.96548</cdr:x>
      <cdr:y>0.06053</cdr:y>
    </cdr:to>
    <cdr:pic>
      <cdr:nvPicPr>
        <cdr:cNvPr id="2" name="図 1">
          <a:extLst xmlns:a="http://schemas.openxmlformats.org/drawingml/2006/main">
            <a:ext uri="{FF2B5EF4-FFF2-40B4-BE49-F238E27FC236}">
              <a16:creationId xmlns:a16="http://schemas.microsoft.com/office/drawing/2014/main" id="{B9CB95B7-9BC6-4F23-AC52-2B254F9FA6C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937500" y="50800"/>
          <a:ext cx="1043214" cy="31689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14.xml><?xml version="1.0" encoding="utf-8"?>
<xdr:wsDr xmlns:xdr="http://schemas.openxmlformats.org/drawingml/2006/spreadsheetDrawing" xmlns:a="http://schemas.openxmlformats.org/drawingml/2006/main">
  <xdr:absoluteAnchor>
    <xdr:pos x="0" y="0"/>
    <xdr:ext cx="9301843" cy="6074229"/>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0.13379</cdr:x>
      <cdr:y>0.1343</cdr:y>
    </cdr:from>
    <cdr:to>
      <cdr:x>0.90921</cdr:x>
      <cdr:y>0.69106</cdr:y>
    </cdr:to>
    <cdr:cxnSp macro="">
      <cdr:nvCxnSpPr>
        <cdr:cNvPr id="3" name="直線コネクタ 2">
          <a:extLst xmlns:a="http://schemas.openxmlformats.org/drawingml/2006/main">
            <a:ext uri="{FF2B5EF4-FFF2-40B4-BE49-F238E27FC236}">
              <a16:creationId xmlns:a16="http://schemas.microsoft.com/office/drawing/2014/main" id="{BC050DE4-AFE6-4E42-B6D1-2E8CC59576FD}"/>
            </a:ext>
          </a:extLst>
        </cdr:cNvPr>
        <cdr:cNvCxnSpPr/>
      </cdr:nvCxnSpPr>
      <cdr:spPr>
        <a:xfrm xmlns:a="http://schemas.openxmlformats.org/drawingml/2006/main" flipV="1">
          <a:off x="1243005" y="814758"/>
          <a:ext cx="7204069" cy="3377692"/>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0.85216</cdr:x>
      <cdr:y>0.00836</cdr:y>
    </cdr:from>
    <cdr:to>
      <cdr:x>0.96431</cdr:x>
      <cdr:y>0.06053</cdr:y>
    </cdr:to>
    <cdr:pic>
      <cdr:nvPicPr>
        <cdr:cNvPr id="4" name="図 3">
          <a:extLst xmlns:a="http://schemas.openxmlformats.org/drawingml/2006/main">
            <a:ext uri="{FF2B5EF4-FFF2-40B4-BE49-F238E27FC236}">
              <a16:creationId xmlns:a16="http://schemas.microsoft.com/office/drawing/2014/main" id="{B9CB95B7-9BC6-4F23-AC52-2B254F9FA6C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926615" y="50800"/>
          <a:ext cx="1043214" cy="31689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16.xml><?xml version="1.0" encoding="utf-8"?>
<xdr:wsDr xmlns:xdr="http://schemas.openxmlformats.org/drawingml/2006/spreadsheetDrawing" xmlns:a="http://schemas.openxmlformats.org/drawingml/2006/main">
  <xdr:absoluteAnchor>
    <xdr:pos x="0" y="0"/>
    <xdr:ext cx="9301843" cy="6074229"/>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0.85508</cdr:x>
      <cdr:y>0.00836</cdr:y>
    </cdr:from>
    <cdr:to>
      <cdr:x>0.96723</cdr:x>
      <cdr:y>0.06053</cdr:y>
    </cdr:to>
    <cdr:pic>
      <cdr:nvPicPr>
        <cdr:cNvPr id="2" name="図 1">
          <a:extLst xmlns:a="http://schemas.openxmlformats.org/drawingml/2006/main">
            <a:ext uri="{FF2B5EF4-FFF2-40B4-BE49-F238E27FC236}">
              <a16:creationId xmlns:a16="http://schemas.microsoft.com/office/drawing/2014/main" id="{B9CB95B7-9BC6-4F23-AC52-2B254F9FA6C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953828" y="50800"/>
          <a:ext cx="1043214" cy="31689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18.xml><?xml version="1.0" encoding="utf-8"?>
<xdr:wsDr xmlns:xdr="http://schemas.openxmlformats.org/drawingml/2006/spreadsheetDrawing" xmlns:a="http://schemas.openxmlformats.org/drawingml/2006/main">
  <xdr:absoluteAnchor>
    <xdr:pos x="0" y="0"/>
    <xdr:ext cx="9301843" cy="6074229"/>
    <xdr:graphicFrame macro="">
      <xdr:nvGraphicFramePr>
        <xdr:cNvPr id="2" name="グラフ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0.70352</cdr:x>
      <cdr:y>0.2731</cdr:y>
    </cdr:from>
    <cdr:to>
      <cdr:x>0.73883</cdr:x>
      <cdr:y>0.30403</cdr:y>
    </cdr:to>
    <cdr:sp macro="" textlink="">
      <cdr:nvSpPr>
        <cdr:cNvPr id="2" name="テキスト ボックス 1"/>
        <cdr:cNvSpPr txBox="1"/>
      </cdr:nvSpPr>
      <cdr:spPr>
        <a:xfrm xmlns:a="http://schemas.openxmlformats.org/drawingml/2006/main">
          <a:off x="6548535" y="1661240"/>
          <a:ext cx="328674" cy="188143"/>
        </a:xfrm>
        <a:prstGeom xmlns:a="http://schemas.openxmlformats.org/drawingml/2006/main" prst="rect">
          <a:avLst/>
        </a:prstGeom>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pPr algn="ctr"/>
          <a:r>
            <a:rPr lang="en-US" altLang="ja-JP" sz="600">
              <a:solidFill>
                <a:srgbClr val="FF9900"/>
              </a:solidFill>
            </a:rPr>
            <a:t>SAMSUNG</a:t>
          </a:r>
        </a:p>
        <a:p xmlns:a="http://schemas.openxmlformats.org/drawingml/2006/main">
          <a:pPr algn="ctr"/>
          <a:r>
            <a:rPr lang="en-US" altLang="ja-JP" sz="600">
              <a:solidFill>
                <a:srgbClr val="FF9900"/>
              </a:solidFill>
            </a:rPr>
            <a:t>NX500</a:t>
          </a:r>
          <a:endParaRPr lang="ja-JP" altLang="en-US" sz="600">
            <a:solidFill>
              <a:srgbClr val="FF9900"/>
            </a:solidFill>
          </a:endParaRPr>
        </a:p>
      </cdr:txBody>
    </cdr:sp>
  </cdr:relSizeAnchor>
  <cdr:relSizeAnchor xmlns:cdr="http://schemas.openxmlformats.org/drawingml/2006/chartDrawing">
    <cdr:from>
      <cdr:x>0.74071</cdr:x>
      <cdr:y>0.27243</cdr:y>
    </cdr:from>
    <cdr:to>
      <cdr:x>0.76235</cdr:x>
      <cdr:y>0.30436</cdr:y>
    </cdr:to>
    <cdr:sp macro="" textlink="">
      <cdr:nvSpPr>
        <cdr:cNvPr id="3" name="テキスト ボックス 1"/>
        <cdr:cNvSpPr txBox="1"/>
      </cdr:nvSpPr>
      <cdr:spPr>
        <a:xfrm xmlns:a="http://schemas.openxmlformats.org/drawingml/2006/main">
          <a:off x="6894708" y="1657165"/>
          <a:ext cx="201430" cy="194226"/>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600">
              <a:solidFill>
                <a:srgbClr val="FF0000"/>
              </a:solidFill>
            </a:rPr>
            <a:t>SONY</a:t>
          </a:r>
        </a:p>
        <a:p xmlns:a="http://schemas.openxmlformats.org/drawingml/2006/main">
          <a:pPr algn="ctr"/>
          <a:r>
            <a:rPr lang="en-US" altLang="ja-JP" sz="600">
              <a:solidFill>
                <a:srgbClr val="FF0000"/>
              </a:solidFill>
            </a:rPr>
            <a:t>α7RⅡ</a:t>
          </a:r>
          <a:endParaRPr lang="ja-JP" altLang="en-US" sz="600">
            <a:solidFill>
              <a:srgbClr val="FF0000"/>
            </a:solidFill>
          </a:endParaRPr>
        </a:p>
      </cdr:txBody>
    </cdr:sp>
  </cdr:relSizeAnchor>
  <cdr:relSizeAnchor xmlns:cdr="http://schemas.openxmlformats.org/drawingml/2006/chartDrawing">
    <cdr:from>
      <cdr:x>0.73654</cdr:x>
      <cdr:y>0.35459</cdr:y>
    </cdr:from>
    <cdr:to>
      <cdr:x>0.7704</cdr:x>
      <cdr:y>0.38652</cdr:y>
    </cdr:to>
    <cdr:sp macro="" textlink="">
      <cdr:nvSpPr>
        <cdr:cNvPr id="4" name="テキスト ボックス 1"/>
        <cdr:cNvSpPr txBox="1"/>
      </cdr:nvSpPr>
      <cdr:spPr>
        <a:xfrm xmlns:a="http://schemas.openxmlformats.org/drawingml/2006/main">
          <a:off x="6855919" y="2156939"/>
          <a:ext cx="315177" cy="194226"/>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600">
              <a:solidFill>
                <a:srgbClr val="0070C0"/>
              </a:solidFill>
            </a:rPr>
            <a:t>Panasonic</a:t>
          </a:r>
        </a:p>
        <a:p xmlns:a="http://schemas.openxmlformats.org/drawingml/2006/main">
          <a:pPr algn="ctr"/>
          <a:r>
            <a:rPr lang="en-US" altLang="ja-JP" sz="600">
              <a:solidFill>
                <a:srgbClr val="0070C0"/>
              </a:solidFill>
            </a:rPr>
            <a:t>GX8</a:t>
          </a:r>
          <a:endParaRPr lang="ja-JP" altLang="en-US" sz="600">
            <a:solidFill>
              <a:srgbClr val="0070C0"/>
            </a:solidFill>
          </a:endParaRPr>
        </a:p>
      </cdr:txBody>
    </cdr:sp>
  </cdr:relSizeAnchor>
  <cdr:relSizeAnchor xmlns:cdr="http://schemas.openxmlformats.org/drawingml/2006/chartDrawing">
    <cdr:from>
      <cdr:x>0.67955</cdr:x>
      <cdr:y>0.16499</cdr:y>
    </cdr:from>
    <cdr:to>
      <cdr:x>0.71214</cdr:x>
      <cdr:y>0.19592</cdr:y>
    </cdr:to>
    <cdr:sp macro="" textlink="">
      <cdr:nvSpPr>
        <cdr:cNvPr id="5" name="テキスト ボックス 1"/>
        <cdr:cNvSpPr txBox="1"/>
      </cdr:nvSpPr>
      <cdr:spPr>
        <a:xfrm xmlns:a="http://schemas.openxmlformats.org/drawingml/2006/main">
          <a:off x="6325443" y="1003618"/>
          <a:ext cx="303355" cy="188143"/>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600">
              <a:solidFill>
                <a:srgbClr val="009900"/>
              </a:solidFill>
            </a:rPr>
            <a:t>Nikon</a:t>
          </a:r>
        </a:p>
        <a:p xmlns:a="http://schemas.openxmlformats.org/drawingml/2006/main">
          <a:pPr algn="ctr"/>
          <a:r>
            <a:rPr lang="en-US" altLang="ja-JP" sz="600">
              <a:solidFill>
                <a:srgbClr val="009900"/>
              </a:solidFill>
            </a:rPr>
            <a:t>Nikon1</a:t>
          </a:r>
          <a:r>
            <a:rPr lang="ja-JP" altLang="en-US" sz="600">
              <a:solidFill>
                <a:srgbClr val="009900"/>
              </a:solidFill>
            </a:rPr>
            <a:t> </a:t>
          </a:r>
          <a:r>
            <a:rPr lang="en-US" altLang="ja-JP" sz="600">
              <a:solidFill>
                <a:srgbClr val="009900"/>
              </a:solidFill>
            </a:rPr>
            <a:t>J5</a:t>
          </a:r>
          <a:endParaRPr lang="ja-JP" altLang="en-US" sz="600">
            <a:solidFill>
              <a:srgbClr val="009900"/>
            </a:solidFill>
          </a:endParaRPr>
        </a:p>
      </cdr:txBody>
    </cdr:sp>
  </cdr:relSizeAnchor>
  <cdr:relSizeAnchor xmlns:cdr="http://schemas.openxmlformats.org/drawingml/2006/chartDrawing">
    <cdr:from>
      <cdr:x>0.90851</cdr:x>
      <cdr:y>0.38714</cdr:y>
    </cdr:from>
    <cdr:to>
      <cdr:x>0.92821</cdr:x>
      <cdr:y>0.41807</cdr:y>
    </cdr:to>
    <cdr:sp macro="" textlink="">
      <cdr:nvSpPr>
        <cdr:cNvPr id="6" name="テキスト ボックス 1"/>
        <cdr:cNvSpPr txBox="1"/>
      </cdr:nvSpPr>
      <cdr:spPr>
        <a:xfrm xmlns:a="http://schemas.openxmlformats.org/drawingml/2006/main">
          <a:off x="8456615" y="2354942"/>
          <a:ext cx="183372" cy="188143"/>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600">
              <a:solidFill>
                <a:srgbClr val="FF0000"/>
              </a:solidFill>
            </a:rPr>
            <a:t>Nikon</a:t>
          </a:r>
        </a:p>
        <a:p xmlns:a="http://schemas.openxmlformats.org/drawingml/2006/main">
          <a:pPr algn="ctr"/>
          <a:r>
            <a:rPr lang="en-US" altLang="ja-JP" sz="600">
              <a:solidFill>
                <a:srgbClr val="FF0000"/>
              </a:solidFill>
            </a:rPr>
            <a:t>D810</a:t>
          </a:r>
          <a:endParaRPr lang="ja-JP" altLang="en-US" sz="600">
            <a:solidFill>
              <a:srgbClr val="FF0000"/>
            </a:solidFill>
          </a:endParaRPr>
        </a:p>
      </cdr:txBody>
    </cdr:sp>
  </cdr:relSizeAnchor>
  <cdr:relSizeAnchor xmlns:cdr="http://schemas.openxmlformats.org/drawingml/2006/chartDrawing">
    <cdr:from>
      <cdr:x>0.7212</cdr:x>
      <cdr:y>0.18772</cdr:y>
    </cdr:from>
    <cdr:to>
      <cdr:x>0.74664</cdr:x>
      <cdr:y>0.21965</cdr:y>
    </cdr:to>
    <cdr:sp macro="" textlink="">
      <cdr:nvSpPr>
        <cdr:cNvPr id="7" name="テキスト ボックス 1"/>
        <cdr:cNvSpPr txBox="1"/>
      </cdr:nvSpPr>
      <cdr:spPr>
        <a:xfrm xmlns:a="http://schemas.openxmlformats.org/drawingml/2006/main">
          <a:off x="6713091" y="1141881"/>
          <a:ext cx="236801" cy="194225"/>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600">
              <a:solidFill>
                <a:srgbClr val="009900"/>
              </a:solidFill>
            </a:rPr>
            <a:t>SONY</a:t>
          </a:r>
        </a:p>
        <a:p xmlns:a="http://schemas.openxmlformats.org/drawingml/2006/main">
          <a:pPr algn="ctr"/>
          <a:r>
            <a:rPr lang="en-US" altLang="ja-JP" sz="600">
              <a:solidFill>
                <a:srgbClr val="009900"/>
              </a:solidFill>
            </a:rPr>
            <a:t>RX10Ⅱ</a:t>
          </a:r>
          <a:endParaRPr lang="ja-JP" altLang="en-US" sz="600">
            <a:solidFill>
              <a:srgbClr val="009900"/>
            </a:solidFill>
          </a:endParaRPr>
        </a:p>
      </cdr:txBody>
    </cdr:sp>
  </cdr:relSizeAnchor>
  <cdr:relSizeAnchor xmlns:cdr="http://schemas.openxmlformats.org/drawingml/2006/chartDrawing">
    <cdr:from>
      <cdr:x>0.73479</cdr:x>
      <cdr:y>0.4268</cdr:y>
    </cdr:from>
    <cdr:to>
      <cdr:x>0.75643</cdr:x>
      <cdr:y>0.45873</cdr:y>
    </cdr:to>
    <cdr:sp macro="" textlink="">
      <cdr:nvSpPr>
        <cdr:cNvPr id="8" name="テキスト ボックス 1"/>
        <cdr:cNvSpPr txBox="1"/>
      </cdr:nvSpPr>
      <cdr:spPr>
        <a:xfrm xmlns:a="http://schemas.openxmlformats.org/drawingml/2006/main">
          <a:off x="6839590" y="2596191"/>
          <a:ext cx="201430" cy="194226"/>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600">
              <a:solidFill>
                <a:srgbClr val="FF9900"/>
              </a:solidFill>
            </a:rPr>
            <a:t>SONY</a:t>
          </a:r>
        </a:p>
        <a:p xmlns:a="http://schemas.openxmlformats.org/drawingml/2006/main">
          <a:pPr algn="ctr"/>
          <a:r>
            <a:rPr lang="en-US" altLang="ja-JP" sz="600">
              <a:solidFill>
                <a:srgbClr val="FF9900"/>
              </a:solidFill>
            </a:rPr>
            <a:t>α77Ⅱ</a:t>
          </a:r>
          <a:endParaRPr lang="ja-JP" altLang="en-US" sz="600">
            <a:solidFill>
              <a:srgbClr val="FF9900"/>
            </a:solidFill>
          </a:endParaRPr>
        </a:p>
      </cdr:txBody>
    </cdr:sp>
  </cdr:relSizeAnchor>
  <cdr:relSizeAnchor xmlns:cdr="http://schemas.openxmlformats.org/drawingml/2006/chartDrawing">
    <cdr:from>
      <cdr:x>0.84381</cdr:x>
      <cdr:y>0.08205</cdr:y>
    </cdr:from>
    <cdr:to>
      <cdr:x>0.88261</cdr:x>
      <cdr:y>0.11402</cdr:y>
    </cdr:to>
    <cdr:sp macro="" textlink="">
      <cdr:nvSpPr>
        <cdr:cNvPr id="9" name="テキスト ボックス 1"/>
        <cdr:cNvSpPr txBox="1"/>
      </cdr:nvSpPr>
      <cdr:spPr>
        <a:xfrm xmlns:a="http://schemas.openxmlformats.org/drawingml/2006/main">
          <a:off x="7845671" y="497743"/>
          <a:ext cx="360741" cy="193964"/>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600">
              <a:solidFill>
                <a:srgbClr val="0070C0"/>
              </a:solidFill>
            </a:rPr>
            <a:t>Olympus</a:t>
          </a:r>
        </a:p>
        <a:p xmlns:a="http://schemas.openxmlformats.org/drawingml/2006/main">
          <a:pPr algn="ctr"/>
          <a:r>
            <a:rPr lang="en-US" altLang="ja-JP" sz="600">
              <a:solidFill>
                <a:srgbClr val="0070C0"/>
              </a:solidFill>
            </a:rPr>
            <a:t>E-M1 MⅡ</a:t>
          </a:r>
          <a:r>
            <a:rPr lang="ja-JP" altLang="en-US" sz="600">
              <a:solidFill>
                <a:srgbClr val="0070C0"/>
              </a:solidFill>
            </a:rPr>
            <a:t>  </a:t>
          </a:r>
        </a:p>
      </cdr:txBody>
    </cdr:sp>
  </cdr:relSizeAnchor>
  <cdr:relSizeAnchor xmlns:cdr="http://schemas.openxmlformats.org/drawingml/2006/chartDrawing">
    <cdr:from>
      <cdr:x>0.85274</cdr:x>
      <cdr:y>0.00836</cdr:y>
    </cdr:from>
    <cdr:to>
      <cdr:x>0.96489</cdr:x>
      <cdr:y>0.06053</cdr:y>
    </cdr:to>
    <cdr:pic>
      <cdr:nvPicPr>
        <cdr:cNvPr id="10" name="図 9">
          <a:extLst xmlns:a="http://schemas.openxmlformats.org/drawingml/2006/main">
            <a:ext uri="{FF2B5EF4-FFF2-40B4-BE49-F238E27FC236}">
              <a16:creationId xmlns:a16="http://schemas.microsoft.com/office/drawing/2014/main" id="{B9CB95B7-9BC6-4F23-AC52-2B254F9FA6C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932057" y="50800"/>
          <a:ext cx="1043214" cy="31689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2.xml><?xml version="1.0" encoding="utf-8"?>
<xdr:wsDr xmlns:xdr="http://schemas.openxmlformats.org/drawingml/2006/spreadsheetDrawing" xmlns:a="http://schemas.openxmlformats.org/drawingml/2006/main">
  <xdr:oneCellAnchor>
    <xdr:from>
      <xdr:col>0</xdr:col>
      <xdr:colOff>217714</xdr:colOff>
      <xdr:row>84</xdr:row>
      <xdr:rowOff>143799</xdr:rowOff>
    </xdr:from>
    <xdr:ext cx="3619003" cy="520463"/>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17714" y="13927034"/>
              <a:ext cx="3619003" cy="520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spAutoFit/>
            </a:bodyPr>
            <a:lstStyle/>
            <a:p>
              <a:pPr algn="l"/>
              <a14:m>
                <m:oMathPara xmlns:m="http://schemas.openxmlformats.org/officeDocument/2006/math">
                  <m:oMathParaPr>
                    <m:jc m:val="centerGroup"/>
                  </m:oMathParaPr>
                  <m:oMath xmlns:m="http://schemas.openxmlformats.org/officeDocument/2006/math">
                    <m:r>
                      <a:rPr kumimoji="1" lang="en-US" altLang="ja-JP" sz="1800" b="0" i="1">
                        <a:latin typeface="Cambria Math" panose="02040503050406030204" pitchFamily="18" charset="0"/>
                      </a:rPr>
                      <m:t>𝑒</m:t>
                    </m:r>
                    <m:d>
                      <m:dPr>
                        <m:begChr m:val="["/>
                        <m:endChr m:val="]"/>
                        <m:ctrlPr>
                          <a:rPr kumimoji="1" lang="en-US" altLang="ja-JP" sz="1800" b="0" i="1">
                            <a:latin typeface="Cambria Math" panose="02040503050406030204" pitchFamily="18" charset="0"/>
                          </a:rPr>
                        </m:ctrlPr>
                      </m:dPr>
                      <m:e>
                        <m:r>
                          <a:rPr kumimoji="1" lang="en-US" altLang="ja-JP" sz="1800" b="0" i="1">
                            <a:latin typeface="Cambria Math" panose="02040503050406030204" pitchFamily="18" charset="0"/>
                          </a:rPr>
                          <m:t>𝑆𝑖𝑔</m:t>
                        </m:r>
                      </m:e>
                    </m:d>
                    <m:d>
                      <m:dPr>
                        <m:ctrlPr>
                          <a:rPr kumimoji="1" lang="en-US" altLang="ja-JP" sz="1800" b="0" i="1">
                            <a:latin typeface="Cambria Math" panose="02040503050406030204" pitchFamily="18" charset="0"/>
                          </a:rPr>
                        </m:ctrlPr>
                      </m:dPr>
                      <m:e>
                        <m:r>
                          <a:rPr kumimoji="1" lang="en-US" altLang="ja-JP" sz="1800" b="0" i="1">
                            <a:latin typeface="Cambria Math" panose="02040503050406030204" pitchFamily="18" charset="0"/>
                          </a:rPr>
                          <m:t>@118</m:t>
                        </m:r>
                        <m:r>
                          <a:rPr kumimoji="1" lang="en-US" altLang="ja-JP" sz="1800" b="0" i="1">
                            <a:latin typeface="Cambria Math" panose="02040503050406030204" pitchFamily="18" charset="0"/>
                          </a:rPr>
                          <m:t>𝑑𝑖𝑔𝑖𝑡</m:t>
                        </m:r>
                      </m:e>
                    </m:d>
                    <m:r>
                      <a:rPr kumimoji="1" lang="en-US" altLang="ja-JP" sz="1800" i="1">
                        <a:latin typeface="Cambria Math" panose="02040503050406030204" pitchFamily="18" charset="0"/>
                      </a:rPr>
                      <m:t>=</m:t>
                    </m:r>
                    <m:r>
                      <a:rPr kumimoji="1" lang="en-US" altLang="ja-JP" sz="1800" b="0" i="1">
                        <a:latin typeface="Cambria Math" panose="02040503050406030204" pitchFamily="18" charset="0"/>
                      </a:rPr>
                      <m:t>𝑒</m:t>
                    </m:r>
                    <m:d>
                      <m:dPr>
                        <m:begChr m:val="["/>
                        <m:endChr m:val="]"/>
                        <m:ctrlPr>
                          <a:rPr kumimoji="1" lang="en-US" altLang="ja-JP" sz="1800" b="0" i="1">
                            <a:latin typeface="Cambria Math" panose="02040503050406030204" pitchFamily="18" charset="0"/>
                          </a:rPr>
                        </m:ctrlPr>
                      </m:dPr>
                      <m:e>
                        <m:r>
                          <a:rPr kumimoji="1" lang="en-US" altLang="ja-JP" sz="1800" b="0" i="1">
                            <a:latin typeface="Cambria Math" panose="02040503050406030204" pitchFamily="18" charset="0"/>
                          </a:rPr>
                          <m:t>𝑆𝑒𝑛𝑠</m:t>
                        </m:r>
                      </m:e>
                    </m:d>
                    <m:r>
                      <a:rPr kumimoji="1" lang="en-US" altLang="ja-JP" sz="1800" b="0" i="1">
                        <a:latin typeface="Cambria Math" panose="02040503050406030204" pitchFamily="18" charset="0"/>
                      </a:rPr>
                      <m:t>∗</m:t>
                    </m:r>
                    <m:f>
                      <m:fPr>
                        <m:ctrlPr>
                          <a:rPr kumimoji="1" lang="en-US" altLang="ja-JP" sz="1800" b="0" i="1">
                            <a:latin typeface="Cambria Math" panose="02040503050406030204" pitchFamily="18" charset="0"/>
                          </a:rPr>
                        </m:ctrlPr>
                      </m:fPr>
                      <m:num>
                        <m:r>
                          <a:rPr kumimoji="1" lang="en-US" altLang="ja-JP" sz="1800" b="0" i="1">
                            <a:latin typeface="Cambria Math" panose="02040503050406030204" pitchFamily="18" charset="0"/>
                          </a:rPr>
                          <m:t>10</m:t>
                        </m:r>
                      </m:num>
                      <m:den>
                        <m:r>
                          <a:rPr kumimoji="1" lang="en-US" altLang="ja-JP" sz="1800" b="0" i="1">
                            <a:latin typeface="Cambria Math" panose="02040503050406030204" pitchFamily="18" charset="0"/>
                          </a:rPr>
                          <m:t>𝐼𝑆𝑂</m:t>
                        </m:r>
                      </m:den>
                    </m:f>
                  </m:oMath>
                </m:oMathPara>
              </a14:m>
              <a:endParaRPr kumimoji="1" lang="ja-JP" altLang="en-US" sz="1800"/>
            </a:p>
          </xdr:txBody>
        </xdr:sp>
      </mc:Choice>
      <mc:Fallback xmlns="">
        <xdr:sp macro="" textlink="">
          <xdr:nvSpPr>
            <xdr:cNvPr id="3" name="テキスト ボックス 2"/>
            <xdr:cNvSpPr txBox="1"/>
          </xdr:nvSpPr>
          <xdr:spPr>
            <a:xfrm>
              <a:off x="217714" y="13927034"/>
              <a:ext cx="3619003" cy="520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spAutoFit/>
            </a:bodyPr>
            <a:lstStyle/>
            <a:p>
              <a:pPr algn="l"/>
              <a:r>
                <a:rPr kumimoji="1" lang="en-US" altLang="ja-JP" sz="1800" b="0" i="0">
                  <a:latin typeface="Cambria Math" panose="02040503050406030204" pitchFamily="18" charset="0"/>
                </a:rPr>
                <a:t>𝑒[𝑆𝑖𝑔](@118𝑑𝑖𝑔𝑖𝑡)</a:t>
              </a:r>
              <a:r>
                <a:rPr kumimoji="1" lang="en-US" altLang="ja-JP" sz="1800" i="0">
                  <a:latin typeface="Cambria Math" panose="02040503050406030204" pitchFamily="18" charset="0"/>
                </a:rPr>
                <a:t>=</a:t>
              </a:r>
              <a:r>
                <a:rPr kumimoji="1" lang="en-US" altLang="ja-JP" sz="1800" b="0" i="0">
                  <a:latin typeface="Cambria Math" panose="02040503050406030204" pitchFamily="18" charset="0"/>
                </a:rPr>
                <a:t>𝑒[𝑆𝑒𝑛𝑠]∗10/𝐼𝑆𝑂</a:t>
              </a:r>
              <a:endParaRPr kumimoji="1" lang="ja-JP" altLang="en-US" sz="1800"/>
            </a:p>
          </xdr:txBody>
        </xdr:sp>
      </mc:Fallback>
    </mc:AlternateContent>
    <xdr:clientData/>
  </xdr:oneCellAnchor>
  <xdr:oneCellAnchor>
    <xdr:from>
      <xdr:col>0</xdr:col>
      <xdr:colOff>333797</xdr:colOff>
      <xdr:row>77</xdr:row>
      <xdr:rowOff>123135</xdr:rowOff>
    </xdr:from>
    <xdr:ext cx="1136658" cy="520399"/>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333797" y="21105349"/>
              <a:ext cx="1136658" cy="520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spAutoFit/>
            </a:bodyPr>
            <a:lstStyle/>
            <a:p>
              <a:pPr algn="l"/>
              <a14:m>
                <m:oMathPara xmlns:m="http://schemas.openxmlformats.org/officeDocument/2006/math">
                  <m:oMathParaPr>
                    <m:jc m:val="centerGroup"/>
                  </m:oMathParaPr>
                  <m:oMath xmlns:m="http://schemas.openxmlformats.org/officeDocument/2006/math">
                    <m:r>
                      <a:rPr kumimoji="1" lang="en-US" altLang="ja-JP" sz="1800" b="0" i="1">
                        <a:latin typeface="Cambria Math" panose="02040503050406030204" pitchFamily="18" charset="0"/>
                      </a:rPr>
                      <m:t>𝐼𝑆𝑂</m:t>
                    </m:r>
                    <m:r>
                      <a:rPr kumimoji="1" lang="en-US" altLang="ja-JP" sz="1800" i="1">
                        <a:latin typeface="Cambria Math" panose="02040503050406030204" pitchFamily="18" charset="0"/>
                      </a:rPr>
                      <m:t>=</m:t>
                    </m:r>
                    <m:f>
                      <m:fPr>
                        <m:ctrlPr>
                          <a:rPr kumimoji="1" lang="en-US" altLang="ja-JP" sz="1800" b="0" i="1">
                            <a:latin typeface="Cambria Math" panose="02040503050406030204" pitchFamily="18" charset="0"/>
                          </a:rPr>
                        </m:ctrlPr>
                      </m:fPr>
                      <m:num>
                        <m:r>
                          <a:rPr kumimoji="1" lang="en-US" altLang="ja-JP" sz="1800" b="0" i="1">
                            <a:latin typeface="Cambria Math" panose="02040503050406030204" pitchFamily="18" charset="0"/>
                          </a:rPr>
                          <m:t>10</m:t>
                        </m:r>
                      </m:num>
                      <m:den>
                        <m:r>
                          <a:rPr kumimoji="1" lang="en-US" altLang="ja-JP" sz="1800" b="0" i="1">
                            <a:solidFill>
                              <a:schemeClr val="tx1"/>
                            </a:solidFill>
                            <a:effectLst/>
                            <a:latin typeface="Cambria Math" panose="02040503050406030204" pitchFamily="18" charset="0"/>
                            <a:ea typeface="+mn-ea"/>
                            <a:cs typeface="+mn-cs"/>
                          </a:rPr>
                          <m:t>𝐻𝑚</m:t>
                        </m:r>
                        <m:r>
                          <m:rPr>
                            <m:nor/>
                          </m:rPr>
                          <a:rPr lang="ja-JP" altLang="en-US" sz="1800" i="1">
                            <a:effectLst/>
                          </a:rPr>
                          <m:t> </m:t>
                        </m:r>
                      </m:den>
                    </m:f>
                  </m:oMath>
                </m:oMathPara>
              </a14:m>
              <a:endParaRPr kumimoji="1" lang="en-US" altLang="ja-JP" sz="1800" b="0" i="1">
                <a:latin typeface="Cambria Math" panose="02040503050406030204" pitchFamily="18" charset="0"/>
              </a:endParaRPr>
            </a:p>
          </xdr:txBody>
        </xdr:sp>
      </mc:Choice>
      <mc:Fallback xmlns="">
        <xdr:sp macro="" textlink="">
          <xdr:nvSpPr>
            <xdr:cNvPr id="5" name="テキスト ボックス 4"/>
            <xdr:cNvSpPr txBox="1"/>
          </xdr:nvSpPr>
          <xdr:spPr>
            <a:xfrm>
              <a:off x="333797" y="21105349"/>
              <a:ext cx="1136658" cy="520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spAutoFit/>
            </a:bodyPr>
            <a:lstStyle/>
            <a:p>
              <a:pPr algn="l"/>
              <a:r>
                <a:rPr kumimoji="1" lang="en-US" altLang="ja-JP" sz="1800" b="0" i="0">
                  <a:latin typeface="Cambria Math" panose="02040503050406030204" pitchFamily="18" charset="0"/>
                </a:rPr>
                <a:t>𝐼𝑆𝑂</a:t>
              </a:r>
              <a:r>
                <a:rPr kumimoji="1" lang="en-US" altLang="ja-JP" sz="1800" i="0">
                  <a:latin typeface="Cambria Math" panose="02040503050406030204" pitchFamily="18" charset="0"/>
                </a:rPr>
                <a:t>=</a:t>
              </a:r>
              <a:r>
                <a:rPr kumimoji="1" lang="en-US" altLang="ja-JP" sz="1800" b="0" i="0">
                  <a:latin typeface="Cambria Math" panose="02040503050406030204" pitchFamily="18" charset="0"/>
                </a:rPr>
                <a:t>10/</a:t>
              </a:r>
              <a:r>
                <a:rPr kumimoji="1" lang="en-US" altLang="ja-JP" sz="1800" b="0" i="0">
                  <a:solidFill>
                    <a:schemeClr val="tx1"/>
                  </a:solidFill>
                  <a:effectLst/>
                  <a:latin typeface="Cambria Math" panose="02040503050406030204" pitchFamily="18" charset="0"/>
                  <a:ea typeface="+mn-ea"/>
                  <a:cs typeface="+mn-cs"/>
                </a:rPr>
                <a:t>𝐻𝑚</a:t>
              </a:r>
              <a:r>
                <a:rPr kumimoji="1" lang="ja-JP" altLang="en-US" sz="1800" b="0" i="0">
                  <a:solidFill>
                    <a:schemeClr val="tx1"/>
                  </a:solidFill>
                  <a:effectLst/>
                  <a:latin typeface="Cambria Math" panose="02040503050406030204" pitchFamily="18" charset="0"/>
                  <a:ea typeface="+mn-ea"/>
                  <a:cs typeface="+mn-cs"/>
                </a:rPr>
                <a:t>"</a:t>
              </a:r>
              <a:r>
                <a:rPr lang="ja-JP" altLang="en-US" sz="1800" i="0">
                  <a:effectLst/>
                </a:rPr>
                <a:t> </a:t>
              </a:r>
              <a:r>
                <a:rPr lang="ja-JP" altLang="en-US" sz="1800" i="0">
                  <a:effectLst/>
                  <a:latin typeface="Cambria Math" panose="02040503050406030204" pitchFamily="18" charset="0"/>
                </a:rPr>
                <a:t>" </a:t>
              </a:r>
              <a:endParaRPr kumimoji="1" lang="en-US" altLang="ja-JP" sz="1800" b="0" i="1">
                <a:latin typeface="Cambria Math" panose="02040503050406030204" pitchFamily="18" charset="0"/>
              </a:endParaRPr>
            </a:p>
          </xdr:txBody>
        </xdr:sp>
      </mc:Fallback>
    </mc:AlternateContent>
    <xdr:clientData/>
  </xdr:oneCellAnchor>
  <xdr:oneCellAnchor>
    <xdr:from>
      <xdr:col>2</xdr:col>
      <xdr:colOff>73799</xdr:colOff>
      <xdr:row>77</xdr:row>
      <xdr:rowOff>186097</xdr:rowOff>
    </xdr:from>
    <xdr:ext cx="711926" cy="392415"/>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652228" y="21168311"/>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①</a:t>
          </a:r>
        </a:p>
      </xdr:txBody>
    </xdr:sp>
    <xdr:clientData/>
  </xdr:oneCellAnchor>
  <xdr:oneCellAnchor>
    <xdr:from>
      <xdr:col>3</xdr:col>
      <xdr:colOff>634813</xdr:colOff>
      <xdr:row>84</xdr:row>
      <xdr:rowOff>237485</xdr:rowOff>
    </xdr:from>
    <xdr:ext cx="803233" cy="392415"/>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3968563" y="23151914"/>
          <a:ext cx="80323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latin typeface="+mj-ea"/>
              <a:ea typeface="+mj-ea"/>
            </a:rPr>
            <a:t>--</a:t>
          </a:r>
          <a:r>
            <a:rPr kumimoji="1" lang="ja-JP" altLang="en-US" sz="1800" b="1">
              <a:latin typeface="+mj-ea"/>
              <a:ea typeface="+mj-ea"/>
            </a:rPr>
            <a:t>　②</a:t>
          </a:r>
        </a:p>
      </xdr:txBody>
    </xdr:sp>
    <xdr:clientData/>
  </xdr:oneCellAnchor>
  <xdr:oneCellAnchor>
    <xdr:from>
      <xdr:col>0</xdr:col>
      <xdr:colOff>0</xdr:colOff>
      <xdr:row>89</xdr:row>
      <xdr:rowOff>195303</xdr:rowOff>
    </xdr:from>
    <xdr:ext cx="9827559" cy="528093"/>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0" y="15368068"/>
              <a:ext cx="9827559" cy="5280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spAutoFit/>
            </a:bodyPr>
            <a:lstStyle/>
            <a:p>
              <a:pPr algn="l"/>
              <a14:m>
                <m:oMathPara xmlns:m="http://schemas.openxmlformats.org/officeDocument/2006/math">
                  <m:oMathParaPr>
                    <m:jc m:val="centerGroup"/>
                  </m:oMathParaPr>
                  <m:oMath xmlns:m="http://schemas.openxmlformats.org/officeDocument/2006/math">
                    <m:r>
                      <a:rPr kumimoji="1" lang="en-US" altLang="ja-JP" sz="1800" b="0" i="1">
                        <a:latin typeface="Cambria Math" panose="02040503050406030204" pitchFamily="18" charset="0"/>
                      </a:rPr>
                      <m:t>𝑒</m:t>
                    </m:r>
                    <m:d>
                      <m:dPr>
                        <m:begChr m:val="["/>
                        <m:endChr m:val="]"/>
                        <m:ctrlPr>
                          <a:rPr kumimoji="1" lang="en-US" altLang="ja-JP" sz="1800" b="0" i="1">
                            <a:latin typeface="Cambria Math" panose="02040503050406030204" pitchFamily="18" charset="0"/>
                          </a:rPr>
                        </m:ctrlPr>
                      </m:dPr>
                      <m:e>
                        <m:r>
                          <a:rPr kumimoji="1" lang="en-US" altLang="ja-JP" sz="1800" b="0" i="1">
                            <a:latin typeface="Cambria Math" panose="02040503050406030204" pitchFamily="18" charset="0"/>
                          </a:rPr>
                          <m:t>𝑆𝑖𝑔</m:t>
                        </m:r>
                      </m:e>
                    </m:d>
                    <m:r>
                      <a:rPr kumimoji="1" lang="en-US" altLang="ja-JP" sz="1800" b="0" i="1">
                        <a:latin typeface="Cambria Math" panose="02040503050406030204" pitchFamily="18" charset="0"/>
                      </a:rPr>
                      <m:t> </m:t>
                    </m:r>
                    <m:r>
                      <a:rPr kumimoji="1" lang="en-US" altLang="ja-JP" sz="1800" b="0" i="1">
                        <a:solidFill>
                          <a:schemeClr val="tx1"/>
                        </a:solidFill>
                        <a:effectLst/>
                        <a:latin typeface="Cambria Math" panose="02040503050406030204" pitchFamily="18" charset="0"/>
                        <a:ea typeface="+mn-ea"/>
                        <a:cs typeface="+mn-cs"/>
                      </a:rPr>
                      <m:t>= </m:t>
                    </m:r>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𝑆𝑖𝑔</m:t>
                        </m:r>
                      </m:e>
                    </m:d>
                    <m:d>
                      <m:dPr>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@118</m:t>
                        </m:r>
                        <m:r>
                          <a:rPr kumimoji="1" lang="en-US" altLang="ja-JP" sz="1800" b="0" i="1">
                            <a:solidFill>
                              <a:schemeClr val="tx1"/>
                            </a:solidFill>
                            <a:effectLst/>
                            <a:latin typeface="Cambria Math" panose="02040503050406030204" pitchFamily="18" charset="0"/>
                            <a:ea typeface="+mn-ea"/>
                            <a:cs typeface="+mn-cs"/>
                          </a:rPr>
                          <m:t>𝑑𝑖𝑔𝑖𝑡</m:t>
                        </m:r>
                      </m:e>
                    </m:d>
                    <m:r>
                      <a:rPr kumimoji="1" lang="en-US" altLang="ja-JP" sz="1800" b="0" i="1">
                        <a:solidFill>
                          <a:schemeClr val="tx1"/>
                        </a:solidFill>
                        <a:effectLst/>
                        <a:latin typeface="Cambria Math" panose="02040503050406030204" pitchFamily="18" charset="0"/>
                        <a:ea typeface="+mn-ea"/>
                        <a:cs typeface="+mn-cs"/>
                      </a:rPr>
                      <m:t>∗ </m:t>
                    </m:r>
                    <m:f>
                      <m:fPr>
                        <m:ctrlPr>
                          <a:rPr kumimoji="1" lang="en-US" altLang="ja-JP" sz="1800" b="0" i="1">
                            <a:solidFill>
                              <a:schemeClr val="tx1"/>
                            </a:solidFill>
                            <a:effectLst/>
                            <a:latin typeface="Cambria Math" panose="02040503050406030204" pitchFamily="18" charset="0"/>
                            <a:ea typeface="+mn-ea"/>
                            <a:cs typeface="+mn-cs"/>
                          </a:rPr>
                        </m:ctrlPr>
                      </m:fPr>
                      <m:num>
                        <m:r>
                          <a:rPr kumimoji="1" lang="en-US" altLang="ja-JP" sz="1800" b="0" i="1">
                            <a:solidFill>
                              <a:schemeClr val="tx1"/>
                            </a:solidFill>
                            <a:effectLst/>
                            <a:latin typeface="Cambria Math" panose="02040503050406030204" pitchFamily="18" charset="0"/>
                            <a:ea typeface="+mn-ea"/>
                            <a:cs typeface="+mn-cs"/>
                          </a:rPr>
                          <m:t>𝑅</m:t>
                        </m:r>
                      </m:num>
                      <m:den>
                        <m:r>
                          <a:rPr kumimoji="1" lang="en-US" altLang="ja-JP" sz="1800" b="0" i="1">
                            <a:solidFill>
                              <a:schemeClr val="tx1"/>
                            </a:solidFill>
                            <a:effectLst/>
                            <a:latin typeface="Cambria Math" panose="02040503050406030204" pitchFamily="18" charset="0"/>
                            <a:ea typeface="+mn-ea"/>
                            <a:cs typeface="+mn-cs"/>
                          </a:rPr>
                          <m:t>100</m:t>
                        </m:r>
                      </m:den>
                    </m:f>
                    <m:r>
                      <a:rPr kumimoji="1" lang="en-US" altLang="ja-JP" sz="1800" b="0" i="1">
                        <a:solidFill>
                          <a:schemeClr val="tx1"/>
                        </a:solidFill>
                        <a:effectLst/>
                        <a:latin typeface="Cambria Math" panose="02040503050406030204" pitchFamily="18" charset="0"/>
                        <a:ea typeface="+mn-ea"/>
                        <a:cs typeface="+mn-cs"/>
                      </a:rPr>
                      <m:t> ∗</m:t>
                    </m:r>
                    <m:r>
                      <a:rPr kumimoji="1" lang="en-US" altLang="ja-JP" sz="1800" b="0" i="1">
                        <a:solidFill>
                          <a:schemeClr val="tx1"/>
                        </a:solidFill>
                        <a:effectLst/>
                        <a:latin typeface="Cambria Math" panose="02040503050406030204" pitchFamily="18" charset="0"/>
                        <a:ea typeface="+mn-ea"/>
                        <a:cs typeface="+mn-cs"/>
                      </a:rPr>
                      <m:t>𝑆𝑖𝑔</m:t>
                    </m:r>
                    <m:r>
                      <a:rPr kumimoji="1" lang="en-US" altLang="ja-JP" sz="1800" b="0" i="1">
                        <a:latin typeface="Cambria Math" panose="02040503050406030204" pitchFamily="18" charset="0"/>
                      </a:rPr>
                      <m:t>= </m:t>
                    </m:r>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𝑆𝑒𝑛𝑠</m:t>
                        </m:r>
                      </m:e>
                    </m:d>
                    <m:r>
                      <a:rPr kumimoji="1" lang="en-US" altLang="ja-JP" sz="1800" b="0" i="1">
                        <a:solidFill>
                          <a:schemeClr val="tx1"/>
                        </a:solidFill>
                        <a:effectLst/>
                        <a:latin typeface="Cambria Math" panose="02040503050406030204" pitchFamily="18" charset="0"/>
                        <a:ea typeface="+mn-ea"/>
                        <a:cs typeface="+mn-cs"/>
                      </a:rPr>
                      <m:t>∗</m:t>
                    </m:r>
                    <m:f>
                      <m:fPr>
                        <m:ctrlPr>
                          <a:rPr kumimoji="1" lang="en-US" altLang="ja-JP" sz="1800" b="0" i="1">
                            <a:solidFill>
                              <a:schemeClr val="tx1"/>
                            </a:solidFill>
                            <a:effectLst/>
                            <a:latin typeface="Cambria Math" panose="02040503050406030204" pitchFamily="18" charset="0"/>
                            <a:ea typeface="+mn-ea"/>
                            <a:cs typeface="+mn-cs"/>
                          </a:rPr>
                        </m:ctrlPr>
                      </m:fPr>
                      <m:num>
                        <m:r>
                          <a:rPr kumimoji="1" lang="en-US" altLang="ja-JP" sz="1800" b="0" i="1">
                            <a:solidFill>
                              <a:schemeClr val="tx1"/>
                            </a:solidFill>
                            <a:effectLst/>
                            <a:latin typeface="Cambria Math" panose="02040503050406030204" pitchFamily="18" charset="0"/>
                            <a:ea typeface="+mn-ea"/>
                            <a:cs typeface="+mn-cs"/>
                          </a:rPr>
                          <m:t>10</m:t>
                        </m:r>
                      </m:num>
                      <m:den>
                        <m:r>
                          <a:rPr kumimoji="1" lang="en-US" altLang="ja-JP" sz="1800" b="0" i="1">
                            <a:solidFill>
                              <a:schemeClr val="tx1"/>
                            </a:solidFill>
                            <a:effectLst/>
                            <a:latin typeface="Cambria Math" panose="02040503050406030204" pitchFamily="18" charset="0"/>
                            <a:ea typeface="+mn-ea"/>
                            <a:cs typeface="+mn-cs"/>
                          </a:rPr>
                          <m:t>𝐼𝑆𝑂</m:t>
                        </m:r>
                      </m:den>
                    </m:f>
                    <m:r>
                      <a:rPr kumimoji="1" lang="en-US" altLang="ja-JP" sz="1800" b="0" i="1">
                        <a:solidFill>
                          <a:schemeClr val="tx1"/>
                        </a:solidFill>
                        <a:effectLst/>
                        <a:latin typeface="Cambria Math" panose="02040503050406030204" pitchFamily="18" charset="0"/>
                        <a:ea typeface="+mn-ea"/>
                        <a:cs typeface="+mn-cs"/>
                      </a:rPr>
                      <m:t> ∗</m:t>
                    </m:r>
                    <m:f>
                      <m:fPr>
                        <m:ctrlPr>
                          <a:rPr kumimoji="1" lang="en-US" altLang="ja-JP" sz="1800" b="0" i="1">
                            <a:solidFill>
                              <a:schemeClr val="tx1"/>
                            </a:solidFill>
                            <a:effectLst/>
                            <a:latin typeface="Cambria Math" panose="02040503050406030204" pitchFamily="18" charset="0"/>
                            <a:ea typeface="+mn-ea"/>
                            <a:cs typeface="+mn-cs"/>
                          </a:rPr>
                        </m:ctrlPr>
                      </m:fPr>
                      <m:num>
                        <m:r>
                          <a:rPr kumimoji="1" lang="en-US" altLang="ja-JP" sz="1800" b="0" i="1">
                            <a:solidFill>
                              <a:schemeClr val="tx1"/>
                            </a:solidFill>
                            <a:effectLst/>
                            <a:latin typeface="Cambria Math" panose="02040503050406030204" pitchFamily="18" charset="0"/>
                            <a:ea typeface="+mn-ea"/>
                            <a:cs typeface="+mn-cs"/>
                          </a:rPr>
                          <m:t>𝑅</m:t>
                        </m:r>
                      </m:num>
                      <m:den>
                        <m:r>
                          <a:rPr kumimoji="1" lang="en-US" altLang="ja-JP" sz="1800" b="0" i="1">
                            <a:solidFill>
                              <a:schemeClr val="tx1"/>
                            </a:solidFill>
                            <a:effectLst/>
                            <a:latin typeface="Cambria Math" panose="02040503050406030204" pitchFamily="18" charset="0"/>
                            <a:ea typeface="+mn-ea"/>
                            <a:cs typeface="+mn-cs"/>
                          </a:rPr>
                          <m:t>100</m:t>
                        </m:r>
                      </m:den>
                    </m:f>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𝑆𝑖𝑔</m:t>
                    </m:r>
                    <m:r>
                      <a:rPr kumimoji="1" lang="en-US" altLang="ja-JP" sz="1800" b="0" i="1">
                        <a:solidFill>
                          <a:schemeClr val="tx1"/>
                        </a:solidFill>
                        <a:effectLst/>
                        <a:latin typeface="Cambria Math" panose="02040503050406030204" pitchFamily="18" charset="0"/>
                        <a:ea typeface="+mn-ea"/>
                        <a:cs typeface="+mn-cs"/>
                      </a:rPr>
                      <m:t> = </m:t>
                    </m:r>
                    <m:f>
                      <m:fPr>
                        <m:ctrlPr>
                          <a:rPr kumimoji="1" lang="en-US" altLang="ja-JP" sz="1800" b="0" i="1">
                            <a:latin typeface="Cambria Math" panose="02040503050406030204" pitchFamily="18" charset="0"/>
                          </a:rPr>
                        </m:ctrlPr>
                      </m:fPr>
                      <m:num>
                        <m:r>
                          <a:rPr kumimoji="1" lang="en-US" altLang="ja-JP" sz="1800" b="0" i="1">
                            <a:latin typeface="Cambria Math" panose="02040503050406030204" pitchFamily="18" charset="0"/>
                          </a:rPr>
                          <m:t>𝑅</m:t>
                        </m:r>
                        <m:r>
                          <a:rPr kumimoji="1" lang="ja-JP" altLang="en-US" sz="1800" b="0" i="1">
                            <a:latin typeface="Cambria Math" panose="02040503050406030204" pitchFamily="18" charset="0"/>
                          </a:rPr>
                          <m:t>∗</m:t>
                        </m:r>
                        <m:r>
                          <a:rPr kumimoji="1" lang="en-US" altLang="ja-JP" sz="1800" b="0" i="1">
                            <a:latin typeface="Cambria Math" panose="02040503050406030204" pitchFamily="18" charset="0"/>
                          </a:rPr>
                          <m:t>𝑒</m:t>
                        </m:r>
                        <m:r>
                          <a:rPr kumimoji="1" lang="en-US" altLang="ja-JP" sz="1800" b="0" i="1">
                            <a:latin typeface="Cambria Math" panose="02040503050406030204" pitchFamily="18" charset="0"/>
                          </a:rPr>
                          <m:t>[</m:t>
                        </m:r>
                        <m:r>
                          <a:rPr kumimoji="1" lang="en-US" altLang="ja-JP" sz="1800" b="0" i="1">
                            <a:latin typeface="Cambria Math" panose="02040503050406030204" pitchFamily="18" charset="0"/>
                          </a:rPr>
                          <m:t>𝑆𝑒𝑛𝑠</m:t>
                        </m:r>
                        <m:r>
                          <a:rPr kumimoji="1" lang="en-US" altLang="ja-JP" sz="1800" b="0" i="1">
                            <a:latin typeface="Cambria Math" panose="02040503050406030204" pitchFamily="18" charset="0"/>
                          </a:rPr>
                          <m:t>]</m:t>
                        </m:r>
                      </m:num>
                      <m:den>
                        <m:r>
                          <a:rPr kumimoji="1" lang="en-US" altLang="ja-JP" sz="1800" b="0" i="1">
                            <a:latin typeface="Cambria Math" panose="02040503050406030204" pitchFamily="18" charset="0"/>
                          </a:rPr>
                          <m:t>10∗</m:t>
                        </m:r>
                        <m:r>
                          <a:rPr kumimoji="1" lang="en-US" altLang="ja-JP" sz="1800" b="0" i="1">
                            <a:latin typeface="Cambria Math" panose="02040503050406030204" pitchFamily="18" charset="0"/>
                          </a:rPr>
                          <m:t>𝐼𝑆𝑂</m:t>
                        </m:r>
                      </m:den>
                    </m:f>
                    <m:r>
                      <a:rPr kumimoji="1" lang="en-US" altLang="ja-JP" sz="1800" b="0" i="1">
                        <a:solidFill>
                          <a:schemeClr val="tx1"/>
                        </a:solidFill>
                        <a:effectLst/>
                        <a:latin typeface="Cambria Math" panose="02040503050406030204" pitchFamily="18" charset="0"/>
                        <a:ea typeface="+mn-ea"/>
                        <a:cs typeface="+mn-cs"/>
                      </a:rPr>
                      <m:t>∗  </m:t>
                    </m:r>
                    <m:r>
                      <a:rPr kumimoji="1" lang="en-US" altLang="ja-JP" sz="1800" b="0" i="1">
                        <a:solidFill>
                          <a:schemeClr val="tx1"/>
                        </a:solidFill>
                        <a:effectLst/>
                        <a:latin typeface="Cambria Math" panose="02040503050406030204" pitchFamily="18" charset="0"/>
                        <a:ea typeface="+mn-ea"/>
                        <a:cs typeface="+mn-cs"/>
                      </a:rPr>
                      <m:t>𝑆𝑖𝑔</m:t>
                    </m:r>
                    <m:r>
                      <a:rPr kumimoji="1" lang="en-US" altLang="ja-JP" sz="1800" b="0" i="1">
                        <a:solidFill>
                          <a:schemeClr val="tx1"/>
                        </a:solidFill>
                        <a:effectLst/>
                        <a:latin typeface="Cambria Math" panose="02040503050406030204" pitchFamily="18" charset="0"/>
                        <a:ea typeface="+mn-ea"/>
                        <a:cs typeface="+mn-cs"/>
                      </a:rPr>
                      <m:t> </m:t>
                    </m:r>
                  </m:oMath>
                </m:oMathPara>
              </a14:m>
              <a:endParaRPr kumimoji="1" lang="ja-JP" altLang="en-US" sz="1800" b="0" i="1"/>
            </a:p>
          </xdr:txBody>
        </xdr:sp>
      </mc:Choice>
      <mc:Fallback xmlns="">
        <xdr:sp macro="" textlink="">
          <xdr:nvSpPr>
            <xdr:cNvPr id="8" name="テキスト ボックス 7"/>
            <xdr:cNvSpPr txBox="1"/>
          </xdr:nvSpPr>
          <xdr:spPr>
            <a:xfrm>
              <a:off x="0" y="15368068"/>
              <a:ext cx="9827559" cy="5280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spAutoFit/>
            </a:bodyPr>
            <a:lstStyle/>
            <a:p>
              <a:pPr algn="l"/>
              <a:r>
                <a:rPr kumimoji="1" lang="en-US" altLang="ja-JP" sz="1800" b="0" i="0">
                  <a:latin typeface="Cambria Math" panose="02040503050406030204" pitchFamily="18" charset="0"/>
                </a:rPr>
                <a:t>𝑒[𝑆𝑖𝑔]  </a:t>
              </a:r>
              <a:r>
                <a:rPr kumimoji="1" lang="en-US" altLang="ja-JP" sz="1800" b="0" i="0">
                  <a:solidFill>
                    <a:schemeClr val="tx1"/>
                  </a:solidFill>
                  <a:effectLst/>
                  <a:latin typeface="+mn-lt"/>
                  <a:ea typeface="+mn-ea"/>
                  <a:cs typeface="+mn-cs"/>
                </a:rPr>
                <a:t>= 𝑒[𝑆𝑖𝑔](@118𝑑𝑖𝑔𝑖𝑡)</a:t>
              </a:r>
              <a:r>
                <a:rPr kumimoji="1" lang="en-US" altLang="ja-JP" sz="1800" b="0" i="0">
                  <a:solidFill>
                    <a:schemeClr val="tx1"/>
                  </a:solidFill>
                  <a:effectLst/>
                  <a:latin typeface="Cambria Math" panose="02040503050406030204" pitchFamily="18" charset="0"/>
                  <a:ea typeface="+mn-ea"/>
                  <a:cs typeface="+mn-cs"/>
                </a:rPr>
                <a:t>∗ </a:t>
              </a:r>
              <a:r>
                <a:rPr kumimoji="1" lang="en-US" altLang="ja-JP" sz="1800" b="0" i="0">
                  <a:solidFill>
                    <a:schemeClr val="tx1"/>
                  </a:solidFill>
                  <a:effectLst/>
                  <a:latin typeface="+mn-lt"/>
                  <a:ea typeface="+mn-ea"/>
                  <a:cs typeface="+mn-cs"/>
                </a:rPr>
                <a:t> 𝑅/100</a:t>
              </a:r>
              <a:r>
                <a:rPr kumimoji="1" lang="en-US" altLang="ja-JP" sz="1800" b="0" i="0">
                  <a:solidFill>
                    <a:schemeClr val="tx1"/>
                  </a:solidFill>
                  <a:effectLst/>
                  <a:latin typeface="Cambria Math" panose="02040503050406030204" pitchFamily="18" charset="0"/>
                  <a:ea typeface="+mn-ea"/>
                  <a:cs typeface="+mn-cs"/>
                </a:rPr>
                <a:t>  </a:t>
              </a:r>
              <a:r>
                <a:rPr kumimoji="1" lang="en-US" altLang="ja-JP" sz="1800" b="0" i="0">
                  <a:solidFill>
                    <a:schemeClr val="tx1"/>
                  </a:solidFill>
                  <a:effectLst/>
                  <a:latin typeface="+mn-lt"/>
                  <a:ea typeface="+mn-ea"/>
                  <a:cs typeface="+mn-cs"/>
                </a:rPr>
                <a:t>∗𝑆𝑖𝑔</a:t>
              </a:r>
              <a:r>
                <a:rPr kumimoji="1" lang="en-US" altLang="ja-JP" sz="1800" b="0" i="0">
                  <a:latin typeface="Cambria Math" panose="02040503050406030204" pitchFamily="18" charset="0"/>
                </a:rPr>
                <a:t>= </a:t>
              </a:r>
              <a:r>
                <a:rPr kumimoji="1" lang="en-US" altLang="ja-JP" sz="1800" b="0" i="0">
                  <a:solidFill>
                    <a:schemeClr val="tx1"/>
                  </a:solidFill>
                  <a:effectLst/>
                  <a:latin typeface="Cambria Math" panose="02040503050406030204" pitchFamily="18" charset="0"/>
                  <a:ea typeface="+mn-ea"/>
                  <a:cs typeface="+mn-cs"/>
                </a:rPr>
                <a:t>𝑒[𝑆𝑒𝑛𝑠]∗10/𝐼𝑆𝑂  </a:t>
              </a:r>
              <a:r>
                <a:rPr kumimoji="1" lang="en-US" altLang="ja-JP" sz="1800" b="0" i="0">
                  <a:solidFill>
                    <a:schemeClr val="tx1"/>
                  </a:solidFill>
                  <a:effectLst/>
                  <a:latin typeface="+mn-lt"/>
                  <a:ea typeface="+mn-ea"/>
                  <a:cs typeface="+mn-cs"/>
                </a:rPr>
                <a:t>∗𝑅/100∗𝑆𝑖𝑔 </a:t>
              </a:r>
              <a:r>
                <a:rPr kumimoji="1" lang="en-US" altLang="ja-JP" sz="1800" b="0" i="0">
                  <a:solidFill>
                    <a:schemeClr val="tx1"/>
                  </a:solidFill>
                  <a:effectLst/>
                  <a:latin typeface="Cambria Math" panose="02040503050406030204" pitchFamily="18" charset="0"/>
                  <a:ea typeface="+mn-ea"/>
                  <a:cs typeface="+mn-cs"/>
                </a:rPr>
                <a:t>= </a:t>
              </a:r>
              <a:r>
                <a:rPr kumimoji="1" lang="en-US" altLang="ja-JP" sz="1800" b="0" i="0">
                  <a:latin typeface="Cambria Math" panose="02040503050406030204" pitchFamily="18" charset="0"/>
                </a:rPr>
                <a:t> (𝑅</a:t>
              </a:r>
              <a:r>
                <a:rPr kumimoji="1" lang="ja-JP" altLang="en-US" sz="1800" b="0" i="0">
                  <a:latin typeface="Cambria Math" panose="02040503050406030204" pitchFamily="18" charset="0"/>
                </a:rPr>
                <a:t>∗</a:t>
              </a:r>
              <a:r>
                <a:rPr kumimoji="1" lang="en-US" altLang="ja-JP" sz="1800" b="0" i="0">
                  <a:latin typeface="Cambria Math" panose="02040503050406030204" pitchFamily="18" charset="0"/>
                </a:rPr>
                <a:t>𝑒[𝑆𝑒𝑛𝑠])/(10∗𝐼𝑆𝑂)</a:t>
              </a:r>
              <a:r>
                <a:rPr kumimoji="1" lang="en-US" altLang="ja-JP" sz="1800" b="0" i="0">
                  <a:solidFill>
                    <a:schemeClr val="tx1"/>
                  </a:solidFill>
                  <a:effectLst/>
                  <a:latin typeface="+mn-lt"/>
                  <a:ea typeface="+mn-ea"/>
                  <a:cs typeface="+mn-cs"/>
                </a:rPr>
                <a:t>∗  𝑆𝑖𝑔 </a:t>
              </a:r>
              <a:endParaRPr kumimoji="1" lang="ja-JP" altLang="en-US" sz="1800" b="0" i="1"/>
            </a:p>
          </xdr:txBody>
        </xdr:sp>
      </mc:Fallback>
    </mc:AlternateContent>
    <xdr:clientData/>
  </xdr:oneCellAnchor>
  <mc:AlternateContent xmlns:mc="http://schemas.openxmlformats.org/markup-compatibility/2006">
    <mc:Choice xmlns:a14="http://schemas.microsoft.com/office/drawing/2010/main" Requires="a14">
      <xdr:twoCellAnchor editAs="oneCell">
        <xdr:from>
          <xdr:col>1</xdr:col>
          <xdr:colOff>247650</xdr:colOff>
          <xdr:row>95</xdr:row>
          <xdr:rowOff>38100</xdr:rowOff>
        </xdr:from>
        <xdr:to>
          <xdr:col>6</xdr:col>
          <xdr:colOff>581025</xdr:colOff>
          <xdr:row>119</xdr:row>
          <xdr:rowOff>152400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6</xdr:col>
      <xdr:colOff>527236</xdr:colOff>
      <xdr:row>90</xdr:row>
      <xdr:rowOff>9846</xdr:rowOff>
    </xdr:from>
    <xdr:ext cx="711926" cy="392415"/>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9616807" y="24584346"/>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③</a:t>
          </a:r>
        </a:p>
      </xdr:txBody>
    </xdr:sp>
    <xdr:clientData/>
  </xdr:oneCellAnchor>
  <xdr:oneCellAnchor>
    <xdr:from>
      <xdr:col>0</xdr:col>
      <xdr:colOff>228600</xdr:colOff>
      <xdr:row>123</xdr:row>
      <xdr:rowOff>235883</xdr:rowOff>
    </xdr:from>
    <xdr:ext cx="6238875" cy="784413"/>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228600" y="25153283"/>
              <a:ext cx="6238875" cy="784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Para xmlns:m="http://schemas.openxmlformats.org/officeDocument/2006/math">
                  <m:oMathParaPr>
                    <m:jc m:val="left"/>
                  </m:oMathParaPr>
                  <m:oMath xmlns:m="http://schemas.openxmlformats.org/officeDocument/2006/math">
                    <m:r>
                      <a:rPr kumimoji="1" lang="en-US" altLang="ja-JP" sz="1800" b="0" i="1">
                        <a:latin typeface="Cambria Math" panose="02040503050406030204" pitchFamily="18" charset="0"/>
                        <a:ea typeface="Cambria Math" panose="02040503050406030204" pitchFamily="18" charset="0"/>
                      </a:rPr>
                      <m:t>𝑆𝑁𝑅</m:t>
                    </m:r>
                    <m:r>
                      <a:rPr kumimoji="1" lang="en-US" altLang="ja-JP" sz="180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20 ∗</m:t>
                    </m:r>
                    <m:r>
                      <a:rPr kumimoji="1" lang="en-US" altLang="ja-JP" sz="1800" b="0" i="1">
                        <a:latin typeface="Cambria Math" panose="02040503050406030204" pitchFamily="18" charset="0"/>
                        <a:ea typeface="Cambria Math" panose="02040503050406030204" pitchFamily="18" charset="0"/>
                      </a:rPr>
                      <m:t>𝐿𝑜𝑔</m:t>
                    </m:r>
                    <m:r>
                      <a:rPr kumimoji="1" lang="en-US" altLang="ja-JP" sz="1800" b="0" i="1">
                        <a:latin typeface="Cambria Math" panose="02040503050406030204" pitchFamily="18" charset="0"/>
                        <a:ea typeface="Cambria Math" panose="02040503050406030204" pitchFamily="18" charset="0"/>
                      </a:rPr>
                      <m:t>  </m:t>
                    </m:r>
                    <m:d>
                      <m:dPr>
                        <m:ctrlPr>
                          <a:rPr kumimoji="1" lang="en-US" altLang="ja-JP" sz="1800" b="0" i="1">
                            <a:latin typeface="Cambria Math" panose="02040503050406030204" pitchFamily="18" charset="0"/>
                            <a:ea typeface="Cambria Math" panose="02040503050406030204" pitchFamily="18" charset="0"/>
                          </a:rPr>
                        </m:ctrlPr>
                      </m:dPr>
                      <m:e>
                        <m:f>
                          <m:f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fPr>
                          <m:num>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num>
                          <m:den>
                            <m:rad>
                              <m:radPr>
                                <m:degHide m:val="on"/>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radPr>
                              <m:deg/>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𝑆h𝑜𝑡𝑁𝑜𝑖𝑠𝑒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𝑃𝑅𝑁𝑈</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e>
                            </m:rad>
                          </m:den>
                        </m:f>
                      </m:e>
                    </m:d>
                  </m:oMath>
                </m:oMathPara>
              </a14:m>
              <a:endParaRPr kumimoji="1" lang="ja-JP" altLang="en-US" sz="1800" i="1">
                <a:latin typeface="Cambria Math" panose="02040503050406030204" pitchFamily="18" charset="0"/>
              </a:endParaRPr>
            </a:p>
          </xdr:txBody>
        </xdr:sp>
      </mc:Choice>
      <mc:Fallback xmlns="">
        <xdr:sp macro="" textlink="">
          <xdr:nvSpPr>
            <xdr:cNvPr id="10" name="テキスト ボックス 9"/>
            <xdr:cNvSpPr txBox="1"/>
          </xdr:nvSpPr>
          <xdr:spPr>
            <a:xfrm>
              <a:off x="228600" y="25153283"/>
              <a:ext cx="6238875" cy="784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0" i="0">
                  <a:latin typeface="Cambria Math" panose="02040503050406030204" pitchFamily="18" charset="0"/>
                  <a:ea typeface="Cambria Math" panose="02040503050406030204" pitchFamily="18" charset="0"/>
                </a:rPr>
                <a:t>𝑆𝑁𝑅</a:t>
              </a:r>
              <a:r>
                <a:rPr kumimoji="1" lang="en-US" altLang="ja-JP" sz="1800" i="0">
                  <a:latin typeface="Cambria Math" panose="02040503050406030204" pitchFamily="18" charset="0"/>
                  <a:ea typeface="Cambria Math" panose="02040503050406030204" pitchFamily="18" charset="0"/>
                </a:rPr>
                <a:t>=</a:t>
              </a:r>
              <a:r>
                <a:rPr kumimoji="1" lang="en-US" altLang="ja-JP" sz="1800" b="0" i="0">
                  <a:latin typeface="Cambria Math" panose="02040503050406030204" pitchFamily="18" charset="0"/>
                  <a:ea typeface="Cambria Math" panose="02040503050406030204" pitchFamily="18" charset="0"/>
                </a:rPr>
                <a:t>20 ∗𝐿𝑜𝑔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(𝑒[𝑆𝑖𝑔])/√(〖𝑒[𝐷𝑁]〗^2 〖+𝑒[𝑆ℎ𝑜𝑡𝑁𝑜𝑖𝑠𝑒]〗^2 〖+𝑒[𝑃𝑅𝑁𝑈]〗^2 ))</a:t>
              </a:r>
              <a:endParaRPr kumimoji="1" lang="ja-JP" altLang="en-US" sz="1800" i="1">
                <a:latin typeface="Cambria Math" panose="02040503050406030204" pitchFamily="18" charset="0"/>
              </a:endParaRPr>
            </a:p>
          </xdr:txBody>
        </xdr:sp>
      </mc:Fallback>
    </mc:AlternateContent>
    <xdr:clientData/>
  </xdr:oneCellAnchor>
  <xdr:oneCellAnchor>
    <xdr:from>
      <xdr:col>0</xdr:col>
      <xdr:colOff>200025</xdr:colOff>
      <xdr:row>128</xdr:row>
      <xdr:rowOff>173451</xdr:rowOff>
    </xdr:from>
    <xdr:ext cx="8582105" cy="444874"/>
    <mc:AlternateContent xmlns:mc="http://schemas.openxmlformats.org/markup-compatibility/2006" xmlns:a14="http://schemas.microsoft.com/office/drawing/2010/main">
      <mc:Choice Requires="a14">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200025" y="26424351"/>
              <a:ext cx="8582105" cy="444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marL="0" marR="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kumimoji="1" lang="en-US" altLang="ja-JP" sz="1800" b="0" i="1">
                      <a:latin typeface="Cambria Math" panose="02040503050406030204" pitchFamily="18" charset="0"/>
                      <a:ea typeface="Cambria Math" panose="02040503050406030204" pitchFamily="18" charset="0"/>
                    </a:rPr>
                    <m:t>𝑒</m:t>
                  </m:r>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𝑆h𝑜𝑡𝑁𝑜𝑖𝑠𝑒</m:t>
                  </m:r>
                  <m:r>
                    <a:rPr kumimoji="1" lang="en-US" altLang="ja-JP" sz="1800" b="0" i="1">
                      <a:latin typeface="Cambria Math" panose="02040503050406030204" pitchFamily="18" charset="0"/>
                      <a:ea typeface="Cambria Math" panose="02040503050406030204" pitchFamily="18" charset="0"/>
                    </a:rPr>
                    <m:t>]=</m:t>
                  </m:r>
                  <m:rad>
                    <m:radPr>
                      <m:degHide m:val="on"/>
                      <m:ctrlPr>
                        <a:rPr kumimoji="1" lang="en-US" altLang="ja-JP" sz="1800" i="1">
                          <a:latin typeface="Cambria Math" panose="02040503050406030204" pitchFamily="18" charset="0"/>
                          <a:ea typeface="Cambria Math" panose="02040503050406030204" pitchFamily="18" charset="0"/>
                        </a:rPr>
                      </m:ctrlPr>
                    </m:radPr>
                    <m:deg/>
                    <m:e>
                      <m:r>
                        <a:rPr kumimoji="1" lang="en-US" altLang="ja-JP" sz="1800" b="0" i="1">
                          <a:latin typeface="Cambria Math" panose="02040503050406030204" pitchFamily="18" charset="0"/>
                          <a:ea typeface="Cambria Math" panose="02040503050406030204" pitchFamily="18" charset="0"/>
                        </a:rPr>
                        <m:t>𝑒</m:t>
                      </m:r>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𝑆𝑖𝑔</m:t>
                      </m:r>
                      <m:r>
                        <a:rPr kumimoji="1" lang="en-US" altLang="ja-JP" sz="1800" b="0" i="1">
                          <a:latin typeface="Cambria Math" panose="02040503050406030204" pitchFamily="18" charset="0"/>
                          <a:ea typeface="Cambria Math" panose="02040503050406030204" pitchFamily="18" charset="0"/>
                        </a:rPr>
                        <m:t>]</m:t>
                      </m:r>
                    </m:e>
                  </m:rad>
                </m:oMath>
              </a14:m>
              <a:r>
                <a:rPr kumimoji="1" lang="ja-JP" altLang="en-US" sz="1800" i="1">
                  <a:latin typeface="Cambria Math" panose="02040503050406030204" pitchFamily="18" charset="0"/>
                </a:rPr>
                <a:t>　      </a:t>
              </a:r>
              <a14:m>
                <m:oMath xmlns:m="http://schemas.openxmlformats.org/officeDocument/2006/math">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𝑃𝑅𝑁𝑈</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oMath>
              </a14:m>
              <a:r>
                <a:rPr kumimoji="1" lang="en-US" altLang="ja-JP" sz="1800" i="1">
                  <a:solidFill>
                    <a:schemeClr val="tx1"/>
                  </a:solidFill>
                  <a:effectLst/>
                  <a:latin typeface="Cambria Math" panose="02040503050406030204" pitchFamily="18" charset="0"/>
                  <a:ea typeface="Cambria Math" panose="02040503050406030204" pitchFamily="18" charset="0"/>
                  <a:cs typeface="+mn-cs"/>
                </a:rPr>
                <a:t>k</a:t>
              </a:r>
              <a14:m>
                <m:oMath xmlns:m="http://schemas.openxmlformats.org/officeDocument/2006/math">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oMath>
              </a14:m>
              <a:r>
                <a:rPr kumimoji="1" lang="ja-JP" altLang="ja-JP" sz="1800" i="1">
                  <a:solidFill>
                    <a:schemeClr val="tx1"/>
                  </a:solidFill>
                  <a:effectLst/>
                  <a:latin typeface="Cambria Math" panose="02040503050406030204" pitchFamily="18" charset="0"/>
                  <a:ea typeface="+mn-ea"/>
                  <a:cs typeface="+mn-cs"/>
                </a:rPr>
                <a:t> 　</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r>
                <a:rPr kumimoji="1" lang="ja-JP" altLang="ja-JP" sz="1800" i="0">
                  <a:solidFill>
                    <a:schemeClr val="tx1"/>
                  </a:solidFill>
                  <a:effectLst/>
                  <a:latin typeface="Cambria Math" panose="02040503050406030204" pitchFamily="18" charset="0"/>
                  <a:ea typeface="+mn-ea"/>
                  <a:cs typeface="+mn-cs"/>
                </a:rPr>
                <a:t> </a:t>
              </a:r>
              <a:r>
                <a:rPr kumimoji="1" lang="en-US" altLang="ja-JP" sz="1800" i="1">
                  <a:solidFill>
                    <a:schemeClr val="tx1"/>
                  </a:solidFill>
                  <a:effectLst/>
                  <a:latin typeface="Cambria Math" panose="02040503050406030204" pitchFamily="18" charset="0"/>
                  <a:ea typeface="Cambria Math" panose="02040503050406030204" pitchFamily="18" charset="0"/>
                  <a:cs typeface="+mn-cs"/>
                </a:rPr>
                <a:t>k</a:t>
              </a:r>
              <a14:m>
                <m:oMath xmlns:m="http://schemas.openxmlformats.org/officeDocument/2006/math">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ja-JP" altLang="ja-JP" sz="1800" b="0" i="0">
                      <a:solidFill>
                        <a:schemeClr val="tx1"/>
                      </a:solidFill>
                      <a:effectLst/>
                      <a:latin typeface="Cambria Math" panose="02040503050406030204" pitchFamily="18" charset="0"/>
                      <a:ea typeface="+mn-ea"/>
                      <a:cs typeface="+mn-cs"/>
                    </a:rPr>
                    <m:t>は</m:t>
                  </m:r>
                </m:oMath>
              </a14:m>
              <a:r>
                <a:rPr kumimoji="1" lang="en-US" altLang="ja-JP" sz="1800" i="0">
                  <a:solidFill>
                    <a:schemeClr val="tx1"/>
                  </a:solidFill>
                  <a:effectLst/>
                  <a:latin typeface="Cambria Math" panose="02040503050406030204" pitchFamily="18" charset="0"/>
                  <a:ea typeface="Cambria Math" panose="02040503050406030204" pitchFamily="18" charset="0"/>
                  <a:cs typeface="+mn-cs"/>
                </a:rPr>
                <a:t>PRNU</a:t>
              </a:r>
              <a:r>
                <a:rPr kumimoji="1" lang="ja-JP" altLang="ja-JP" sz="1800" i="0">
                  <a:solidFill>
                    <a:schemeClr val="tx1"/>
                  </a:solidFill>
                  <a:effectLst/>
                  <a:latin typeface="Cambria Math" panose="02040503050406030204" pitchFamily="18" charset="0"/>
                  <a:ea typeface="+mn-ea"/>
                  <a:cs typeface="+mn-cs"/>
                </a:rPr>
                <a:t>係数</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endParaRPr lang="ja-JP" altLang="ja-JP" sz="1800">
                <a:effectLst/>
                <a:latin typeface="Cambria Math" panose="02040503050406030204" pitchFamily="18" charset="0"/>
              </a:endParaRPr>
            </a:p>
            <a:p>
              <a:pPr algn="l"/>
              <a:endParaRPr kumimoji="1" lang="ja-JP" altLang="en-US" sz="1400" i="1">
                <a:latin typeface="Cambria Math" panose="02040503050406030204" pitchFamily="18" charset="0"/>
              </a:endParaRPr>
            </a:p>
          </xdr:txBody>
        </xdr:sp>
      </mc:Choice>
      <mc:Fallback xmlns="">
        <xdr:sp macro="" textlink="">
          <xdr:nvSpPr>
            <xdr:cNvPr id="11" name="テキスト ボックス 10"/>
            <xdr:cNvSpPr txBox="1"/>
          </xdr:nvSpPr>
          <xdr:spPr>
            <a:xfrm>
              <a:off x="200025" y="26424351"/>
              <a:ext cx="8582105" cy="444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800" b="0" i="0">
                  <a:latin typeface="Cambria Math" panose="02040503050406030204" pitchFamily="18" charset="0"/>
                  <a:ea typeface="Cambria Math" panose="02040503050406030204" pitchFamily="18" charset="0"/>
                </a:rPr>
                <a:t>𝑒[𝑆ℎ𝑜𝑡𝑁𝑜𝑖𝑠𝑒]=</a:t>
              </a:r>
              <a:r>
                <a:rPr kumimoji="1" lang="en-US" altLang="ja-JP" sz="1800" i="0">
                  <a:latin typeface="Cambria Math" panose="02040503050406030204" pitchFamily="18" charset="0"/>
                  <a:ea typeface="Cambria Math" panose="02040503050406030204" pitchFamily="18" charset="0"/>
                </a:rPr>
                <a:t>√(</a:t>
              </a:r>
              <a:r>
                <a:rPr kumimoji="1" lang="en-US" altLang="ja-JP" sz="1800" b="0" i="0">
                  <a:latin typeface="Cambria Math" panose="02040503050406030204" pitchFamily="18" charset="0"/>
                  <a:ea typeface="Cambria Math" panose="02040503050406030204" pitchFamily="18" charset="0"/>
                </a:rPr>
                <a:t>𝑒[𝑆𝑖𝑔])</a:t>
              </a:r>
              <a:r>
                <a:rPr kumimoji="1" lang="ja-JP" altLang="en-US" sz="1800" i="1">
                  <a:latin typeface="Cambria Math" panose="02040503050406030204" pitchFamily="18" charset="0"/>
                </a:rPr>
                <a:t>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𝑒[𝑃𝑅𝑁𝑈]=</a:t>
              </a:r>
              <a:r>
                <a:rPr kumimoji="1" lang="en-US" altLang="ja-JP" sz="1800" i="1">
                  <a:solidFill>
                    <a:schemeClr val="tx1"/>
                  </a:solidFill>
                  <a:effectLst/>
                  <a:latin typeface="Cambria Math" panose="02040503050406030204" pitchFamily="18" charset="0"/>
                  <a:ea typeface="Cambria Math" panose="02040503050406030204" pitchFamily="18" charset="0"/>
                  <a:cs typeface="+mn-cs"/>
                </a:rPr>
                <a:t>k</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 ∗𝑒[𝑆𝑖𝑔]</a:t>
              </a:r>
              <a:r>
                <a:rPr kumimoji="1" lang="ja-JP" altLang="ja-JP" sz="1800" i="1">
                  <a:solidFill>
                    <a:schemeClr val="tx1"/>
                  </a:solidFill>
                  <a:effectLst/>
                  <a:latin typeface="Cambria Math" panose="02040503050406030204" pitchFamily="18" charset="0"/>
                  <a:ea typeface="+mn-ea"/>
                  <a:cs typeface="+mn-cs"/>
                </a:rPr>
                <a:t> 　</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r>
                <a:rPr kumimoji="1" lang="ja-JP" altLang="ja-JP" sz="1800" i="0">
                  <a:solidFill>
                    <a:schemeClr val="tx1"/>
                  </a:solidFill>
                  <a:effectLst/>
                  <a:latin typeface="Cambria Math" panose="02040503050406030204" pitchFamily="18" charset="0"/>
                  <a:ea typeface="+mn-ea"/>
                  <a:cs typeface="+mn-cs"/>
                </a:rPr>
                <a:t> </a:t>
              </a:r>
              <a:r>
                <a:rPr kumimoji="1" lang="en-US" altLang="ja-JP" sz="1800" i="1">
                  <a:solidFill>
                    <a:schemeClr val="tx1"/>
                  </a:solidFill>
                  <a:effectLst/>
                  <a:latin typeface="Cambria Math" panose="02040503050406030204" pitchFamily="18" charset="0"/>
                  <a:ea typeface="Cambria Math" panose="02040503050406030204" pitchFamily="18" charset="0"/>
                  <a:cs typeface="+mn-cs"/>
                </a:rPr>
                <a:t>k</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 </a:t>
              </a:r>
              <a:r>
                <a:rPr kumimoji="1" lang="ja-JP" altLang="ja-JP" sz="1800" b="0" i="0">
                  <a:solidFill>
                    <a:schemeClr val="tx1"/>
                  </a:solidFill>
                  <a:effectLst/>
                  <a:latin typeface="Cambria Math" panose="02040503050406030204" pitchFamily="18" charset="0"/>
                  <a:ea typeface="+mn-ea"/>
                  <a:cs typeface="+mn-cs"/>
                </a:rPr>
                <a:t>は</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PRNU</a:t>
              </a:r>
              <a:r>
                <a:rPr kumimoji="1" lang="ja-JP" altLang="ja-JP" sz="1800" i="0">
                  <a:solidFill>
                    <a:schemeClr val="tx1"/>
                  </a:solidFill>
                  <a:effectLst/>
                  <a:latin typeface="Cambria Math" panose="02040503050406030204" pitchFamily="18" charset="0"/>
                  <a:ea typeface="+mn-ea"/>
                  <a:cs typeface="+mn-cs"/>
                </a:rPr>
                <a:t>係数</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endParaRPr lang="ja-JP" altLang="ja-JP" sz="1800">
                <a:effectLst/>
                <a:latin typeface="Cambria Math" panose="02040503050406030204" pitchFamily="18" charset="0"/>
              </a:endParaRPr>
            </a:p>
            <a:p>
              <a:pPr algn="l"/>
              <a:endParaRPr kumimoji="1" lang="ja-JP" altLang="en-US" sz="1400" i="1">
                <a:latin typeface="Cambria Math" panose="02040503050406030204" pitchFamily="18" charset="0"/>
              </a:endParaRPr>
            </a:p>
          </xdr:txBody>
        </xdr:sp>
      </mc:Fallback>
    </mc:AlternateContent>
    <xdr:clientData/>
  </xdr:oneCellAnchor>
  <xdr:oneCellAnchor>
    <xdr:from>
      <xdr:col>4</xdr:col>
      <xdr:colOff>968750</xdr:colOff>
      <xdr:row>124</xdr:row>
      <xdr:rowOff>151681</xdr:rowOff>
    </xdr:from>
    <xdr:ext cx="711926" cy="392415"/>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6221107" y="33992645"/>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④</a:t>
          </a:r>
        </a:p>
      </xdr:txBody>
    </xdr:sp>
    <xdr:clientData/>
  </xdr:oneCellAnchor>
  <xdr:oneCellAnchor>
    <xdr:from>
      <xdr:col>5</xdr:col>
      <xdr:colOff>59792</xdr:colOff>
      <xdr:row>128</xdr:row>
      <xdr:rowOff>184337</xdr:rowOff>
    </xdr:from>
    <xdr:ext cx="711926" cy="392415"/>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7230756" y="35113873"/>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⑤</a:t>
          </a:r>
        </a:p>
      </xdr:txBody>
    </xdr:sp>
    <xdr:clientData/>
  </xdr:oneCellAnchor>
  <xdr:oneCellAnchor>
    <xdr:from>
      <xdr:col>0</xdr:col>
      <xdr:colOff>238125</xdr:colOff>
      <xdr:row>132</xdr:row>
      <xdr:rowOff>161925</xdr:rowOff>
    </xdr:from>
    <xdr:ext cx="6238875" cy="791696"/>
    <mc:AlternateContent xmlns:mc="http://schemas.openxmlformats.org/markup-compatibility/2006" xmlns:a14="http://schemas.microsoft.com/office/drawing/2010/main">
      <mc:Choice Requires="a14">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238125" y="27479625"/>
              <a:ext cx="6238875" cy="791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Para xmlns:m="http://schemas.openxmlformats.org/officeDocument/2006/math">
                  <m:oMathParaPr>
                    <m:jc m:val="left"/>
                  </m:oMathParaPr>
                  <m:oMath xmlns:m="http://schemas.openxmlformats.org/officeDocument/2006/math">
                    <m:r>
                      <a:rPr kumimoji="1" lang="en-US" altLang="ja-JP" sz="1800" b="0" i="1">
                        <a:latin typeface="Cambria Math" panose="02040503050406030204" pitchFamily="18" charset="0"/>
                        <a:ea typeface="Cambria Math" panose="02040503050406030204" pitchFamily="18" charset="0"/>
                      </a:rPr>
                      <m:t>𝑆𝑁𝑅</m:t>
                    </m:r>
                    <m:r>
                      <a:rPr kumimoji="1" lang="en-US" altLang="ja-JP" sz="180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20 ∗</m:t>
                    </m:r>
                    <m:r>
                      <a:rPr kumimoji="1" lang="en-US" altLang="ja-JP" sz="1800" b="0" i="1">
                        <a:latin typeface="Cambria Math" panose="02040503050406030204" pitchFamily="18" charset="0"/>
                        <a:ea typeface="Cambria Math" panose="02040503050406030204" pitchFamily="18" charset="0"/>
                      </a:rPr>
                      <m:t>𝐿𝑜𝑔</m:t>
                    </m:r>
                    <m:r>
                      <a:rPr kumimoji="1" lang="en-US" altLang="ja-JP" sz="1800" b="0" i="1">
                        <a:latin typeface="Cambria Math" panose="02040503050406030204" pitchFamily="18" charset="0"/>
                        <a:ea typeface="Cambria Math" panose="02040503050406030204" pitchFamily="18" charset="0"/>
                      </a:rPr>
                      <m:t>  </m:t>
                    </m:r>
                    <m:d>
                      <m:dPr>
                        <m:ctrlPr>
                          <a:rPr kumimoji="1" lang="en-US" altLang="ja-JP" sz="1800" b="0" i="1">
                            <a:latin typeface="Cambria Math" panose="02040503050406030204" pitchFamily="18" charset="0"/>
                            <a:ea typeface="Cambria Math" panose="02040503050406030204" pitchFamily="18" charset="0"/>
                          </a:rPr>
                        </m:ctrlPr>
                      </m:dPr>
                      <m:e>
                        <m:f>
                          <m:f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fPr>
                          <m:num>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num>
                          <m:den>
                            <m:rad>
                              <m:radPr>
                                <m:degHide m:val="on"/>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radPr>
                              <m:deg/>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en-US" altLang="ja-JP" sz="1800" i="1">
                                        <a:solidFill>
                                          <a:schemeClr val="tx1"/>
                                        </a:solidFill>
                                        <a:effectLst/>
                                        <a:latin typeface="Cambria Math" panose="02040503050406030204" pitchFamily="18" charset="0"/>
                                        <a:ea typeface="Cambria Math" panose="02040503050406030204" pitchFamily="18" charset="0"/>
                                        <a:cs typeface="+mn-cs"/>
                                      </a:rPr>
                                      <m:t>k</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e>
                            </m:rad>
                          </m:den>
                        </m:f>
                      </m:e>
                    </m:d>
                  </m:oMath>
                </m:oMathPara>
              </a14:m>
              <a:endParaRPr kumimoji="1" lang="ja-JP" altLang="en-US" sz="1800" i="1">
                <a:latin typeface="Cambria Math" panose="02040503050406030204" pitchFamily="18" charset="0"/>
              </a:endParaRPr>
            </a:p>
          </xdr:txBody>
        </xdr:sp>
      </mc:Choice>
      <mc:Fallback xmlns="">
        <xdr:sp macro="" textlink="">
          <xdr:nvSpPr>
            <xdr:cNvPr id="15" name="テキスト ボックス 14"/>
            <xdr:cNvSpPr txBox="1"/>
          </xdr:nvSpPr>
          <xdr:spPr>
            <a:xfrm>
              <a:off x="238125" y="27479625"/>
              <a:ext cx="6238875" cy="791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0" i="0">
                  <a:latin typeface="Cambria Math" panose="02040503050406030204" pitchFamily="18" charset="0"/>
                  <a:ea typeface="Cambria Math" panose="02040503050406030204" pitchFamily="18" charset="0"/>
                </a:rPr>
                <a:t>𝑆𝑁𝑅</a:t>
              </a:r>
              <a:r>
                <a:rPr kumimoji="1" lang="en-US" altLang="ja-JP" sz="1800" i="0">
                  <a:latin typeface="Cambria Math" panose="02040503050406030204" pitchFamily="18" charset="0"/>
                  <a:ea typeface="Cambria Math" panose="02040503050406030204" pitchFamily="18" charset="0"/>
                </a:rPr>
                <a:t>=</a:t>
              </a:r>
              <a:r>
                <a:rPr kumimoji="1" lang="en-US" altLang="ja-JP" sz="1800" b="0" i="0">
                  <a:latin typeface="Cambria Math" panose="02040503050406030204" pitchFamily="18" charset="0"/>
                  <a:ea typeface="Cambria Math" panose="02040503050406030204" pitchFamily="18" charset="0"/>
                </a:rPr>
                <a:t>20 ∗𝐿𝑜𝑔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(𝑒[𝑆𝑖𝑔])/√(〖𝑒[𝐷𝑁]〗^2+𝑒[𝑆𝑖𝑔]〖+"(</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k</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  ∗𝑒[𝑆𝑖𝑔])〗^2 ))</a:t>
              </a:r>
              <a:endParaRPr kumimoji="1" lang="ja-JP" altLang="en-US" sz="1800" i="1">
                <a:latin typeface="Cambria Math" panose="02040503050406030204" pitchFamily="18" charset="0"/>
              </a:endParaRPr>
            </a:p>
          </xdr:txBody>
        </xdr:sp>
      </mc:Fallback>
    </mc:AlternateContent>
    <xdr:clientData/>
  </xdr:oneCellAnchor>
  <xdr:oneCellAnchor>
    <xdr:from>
      <xdr:col>4</xdr:col>
      <xdr:colOff>460323</xdr:colOff>
      <xdr:row>133</xdr:row>
      <xdr:rowOff>123105</xdr:rowOff>
    </xdr:from>
    <xdr:ext cx="711926" cy="392415"/>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5712680" y="36413355"/>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⑥</a:t>
          </a:r>
        </a:p>
      </xdr:txBody>
    </xdr:sp>
    <xdr:clientData/>
  </xdr:oneCellAnchor>
  <xdr:oneCellAnchor>
    <xdr:from>
      <xdr:col>0</xdr:col>
      <xdr:colOff>285751</xdr:colOff>
      <xdr:row>137</xdr:row>
      <xdr:rowOff>200025</xdr:rowOff>
    </xdr:from>
    <xdr:ext cx="5647764" cy="552451"/>
    <mc:AlternateContent xmlns:mc="http://schemas.openxmlformats.org/markup-compatibility/2006" xmlns:a14="http://schemas.microsoft.com/office/drawing/2010/main">
      <mc:Choice Requires="a14">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285751" y="28851225"/>
              <a:ext cx="5647764" cy="552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 xmlns:m="http://schemas.openxmlformats.org/officeDocument/2006/math">
                  <m:d>
                    <m:dPr>
                      <m:ctrlPr>
                        <a:rPr kumimoji="1" lang="en-US" altLang="ja-JP" sz="1800" b="0" i="1">
                          <a:latin typeface="Cambria Math" panose="02040503050406030204" pitchFamily="18" charset="0"/>
                          <a:ea typeface="Cambria Math" panose="02040503050406030204" pitchFamily="18" charset="0"/>
                        </a:rPr>
                      </m:ctrlPr>
                    </m:dPr>
                    <m:e>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𝑘</m:t>
                          </m:r>
                        </m:e>
                        <m:sup>
                          <m:r>
                            <a:rPr kumimoji="1" lang="en-US" altLang="ja-JP" sz="1800" b="0" i="1">
                              <a:latin typeface="Cambria Math" panose="02040503050406030204" pitchFamily="18" charset="0"/>
                              <a:ea typeface="Cambria Math" panose="02040503050406030204" pitchFamily="18" charset="0"/>
                            </a:rPr>
                            <m:t>2</m:t>
                          </m:r>
                        </m:sup>
                      </m:sSup>
                      <m:r>
                        <a:rPr kumimoji="1" lang="en-US" altLang="ja-JP" sz="1800" b="0" i="1">
                          <a:latin typeface="Cambria Math" panose="02040503050406030204" pitchFamily="18" charset="0"/>
                          <a:ea typeface="Cambria Math" panose="02040503050406030204" pitchFamily="18" charset="0"/>
                        </a:rPr>
                        <m:t>−</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10</m:t>
                          </m:r>
                        </m:e>
                        <m:sup>
                          <m:f>
                            <m:fPr>
                              <m:ctrlPr>
                                <a:rPr kumimoji="1" lang="en-US" altLang="ja-JP" sz="1800" b="0" i="1">
                                  <a:latin typeface="Cambria Math" panose="02040503050406030204" pitchFamily="18" charset="0"/>
                                  <a:ea typeface="Cambria Math" panose="02040503050406030204" pitchFamily="18" charset="0"/>
                                </a:rPr>
                              </m:ctrlPr>
                            </m:fPr>
                            <m:num>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𝑆𝑁𝑅</m:t>
                              </m:r>
                            </m:num>
                            <m:den>
                              <m:r>
                                <a:rPr kumimoji="1" lang="en-US" altLang="ja-JP" sz="1800" b="0" i="1">
                                  <a:latin typeface="Cambria Math" panose="02040503050406030204" pitchFamily="18" charset="0"/>
                                  <a:ea typeface="Cambria Math" panose="02040503050406030204" pitchFamily="18" charset="0"/>
                                </a:rPr>
                                <m:t>10</m:t>
                              </m:r>
                            </m:den>
                          </m:f>
                        </m:sup>
                      </m:sSup>
                    </m:e>
                  </m:d>
                  <m:r>
                    <a:rPr kumimoji="1" lang="en-US" altLang="ja-JP" sz="1800" b="0" i="1">
                      <a:latin typeface="Cambria Math" panose="02040503050406030204" pitchFamily="18" charset="0"/>
                      <a:ea typeface="Cambria Math" panose="02040503050406030204" pitchFamily="18" charset="0"/>
                    </a:rPr>
                    <m:t> ∗</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latin typeface="Cambria Math" panose="02040503050406030204" pitchFamily="18" charset="0"/>
                          <a:ea typeface="Cambria Math" panose="02040503050406030204" pitchFamily="18" charset="0"/>
                        </a:rPr>
                        <m:t>2</m:t>
                      </m:r>
                    </m:sup>
                  </m:sSup>
                </m:oMath>
              </a14:m>
              <a:r>
                <a:rPr kumimoji="1" lang="ja-JP" altLang="en-US" sz="1800" i="1">
                  <a:latin typeface="Cambria Math" panose="02040503050406030204" pitchFamily="18" charset="0"/>
                </a:rPr>
                <a:t> </a:t>
              </a:r>
              <a14:m>
                <m:oMath xmlns:m="http://schemas.openxmlformats.org/officeDocument/2006/math">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𝑒</m:t>
                  </m:r>
                  <m:d>
                    <m:dPr>
                      <m:begChr m:val="["/>
                      <m:endChr m:val="]"/>
                      <m:ctrlPr>
                        <a:rPr kumimoji="1" lang="en-US" altLang="ja-JP" sz="1800" b="0" i="1">
                          <a:latin typeface="Cambria Math" panose="02040503050406030204" pitchFamily="18" charset="0"/>
                          <a:ea typeface="Cambria Math" panose="02040503050406030204" pitchFamily="18" charset="0"/>
                        </a:rPr>
                      </m:ctrlPr>
                    </m:dPr>
                    <m:e>
                      <m:r>
                        <a:rPr kumimoji="1" lang="en-US" altLang="ja-JP" sz="1800" b="0" i="1">
                          <a:latin typeface="Cambria Math" panose="02040503050406030204" pitchFamily="18" charset="0"/>
                          <a:ea typeface="Cambria Math" panose="02040503050406030204" pitchFamily="18" charset="0"/>
                        </a:rPr>
                        <m:t>𝑆𝑖𝑔</m:t>
                      </m:r>
                    </m:e>
                  </m:d>
                  <m:r>
                    <a:rPr kumimoji="1" lang="en-US" altLang="ja-JP" sz="1800" b="0" i="1">
                      <a:latin typeface="Cambria Math" panose="02040503050406030204" pitchFamily="18" charset="0"/>
                      <a:ea typeface="Cambria Math" panose="02040503050406030204" pitchFamily="18" charset="0"/>
                    </a:rPr>
                    <m:t>+</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latin typeface="Cambria Math" panose="02040503050406030204" pitchFamily="18" charset="0"/>
                          <a:ea typeface="Cambria Math" panose="02040503050406030204" pitchFamily="18" charset="0"/>
                        </a:rPr>
                        <m:t>2</m:t>
                      </m:r>
                    </m:sup>
                  </m:sSup>
                  <m:r>
                    <a:rPr kumimoji="1" lang="en-US" altLang="ja-JP" sz="1800" b="0" i="1">
                      <a:latin typeface="Cambria Math" panose="02040503050406030204" pitchFamily="18" charset="0"/>
                      <a:ea typeface="Cambria Math" panose="02040503050406030204" pitchFamily="18" charset="0"/>
                    </a:rPr>
                    <m:t>=0</m:t>
                  </m:r>
                </m:oMath>
              </a14:m>
              <a:endParaRPr kumimoji="1" lang="ja-JP" altLang="en-US" sz="1800" i="1">
                <a:latin typeface="Cambria Math" panose="02040503050406030204" pitchFamily="18" charset="0"/>
              </a:endParaRPr>
            </a:p>
          </xdr:txBody>
        </xdr:sp>
      </mc:Choice>
      <mc:Fallback xmlns="">
        <xdr:sp macro="" textlink="">
          <xdr:nvSpPr>
            <xdr:cNvPr id="17" name="テキスト ボックス 16"/>
            <xdr:cNvSpPr txBox="1"/>
          </xdr:nvSpPr>
          <xdr:spPr>
            <a:xfrm>
              <a:off x="285751" y="28851225"/>
              <a:ext cx="5647764" cy="552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0" i="0">
                  <a:latin typeface="Cambria Math" panose="02040503050406030204" pitchFamily="18" charset="0"/>
                  <a:ea typeface="Cambria Math" panose="02040503050406030204" pitchFamily="18" charset="0"/>
                </a:rPr>
                <a:t>(𝑘^2−〖10〗^((−𝑆𝑁𝑅)/10) )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𝑒[𝑆𝑖𝑔]〗^</a:t>
              </a:r>
              <a:r>
                <a:rPr kumimoji="1" lang="en-US" altLang="ja-JP" sz="1800" b="0" i="0">
                  <a:latin typeface="Cambria Math" panose="02040503050406030204" pitchFamily="18" charset="0"/>
                  <a:ea typeface="Cambria Math" panose="02040503050406030204" pitchFamily="18" charset="0"/>
                </a:rPr>
                <a:t>2</a:t>
              </a:r>
              <a:r>
                <a:rPr kumimoji="1" lang="ja-JP" altLang="en-US" sz="1800" i="1">
                  <a:latin typeface="Cambria Math" panose="02040503050406030204" pitchFamily="18" charset="0"/>
                </a:rPr>
                <a:t> </a:t>
              </a:r>
              <a:r>
                <a:rPr kumimoji="1" lang="en-US" altLang="ja-JP" sz="1800" b="0" i="0">
                  <a:latin typeface="Cambria Math" panose="02040503050406030204" pitchFamily="18" charset="0"/>
                  <a:ea typeface="Cambria Math" panose="02040503050406030204" pitchFamily="18" charset="0"/>
                </a:rPr>
                <a:t>+𝑒[𝑆𝑖𝑔]+〖</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𝑒[𝐷𝑁]〗^</a:t>
              </a:r>
              <a:r>
                <a:rPr kumimoji="1" lang="en-US" altLang="ja-JP" sz="1800" b="0" i="0">
                  <a:latin typeface="Cambria Math" panose="02040503050406030204" pitchFamily="18" charset="0"/>
                  <a:ea typeface="Cambria Math" panose="02040503050406030204" pitchFamily="18" charset="0"/>
                </a:rPr>
                <a:t>2=0</a:t>
              </a:r>
              <a:endParaRPr kumimoji="1" lang="ja-JP" altLang="en-US" sz="1800" i="1">
                <a:latin typeface="Cambria Math" panose="02040503050406030204" pitchFamily="18" charset="0"/>
              </a:endParaRPr>
            </a:p>
          </xdr:txBody>
        </xdr:sp>
      </mc:Fallback>
    </mc:AlternateContent>
    <xdr:clientData/>
  </xdr:oneCellAnchor>
  <xdr:oneCellAnchor>
    <xdr:from>
      <xdr:col>3</xdr:col>
      <xdr:colOff>1825880</xdr:colOff>
      <xdr:row>138</xdr:row>
      <xdr:rowOff>64299</xdr:rowOff>
    </xdr:from>
    <xdr:ext cx="711926" cy="392415"/>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5159630" y="37728870"/>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⑦</a:t>
          </a:r>
        </a:p>
      </xdr:txBody>
    </xdr:sp>
    <xdr:clientData/>
  </xdr:oneCellAnchor>
  <xdr:oneCellAnchor>
    <xdr:from>
      <xdr:col>0</xdr:col>
      <xdr:colOff>323850</xdr:colOff>
      <xdr:row>142</xdr:row>
      <xdr:rowOff>109330</xdr:rowOff>
    </xdr:from>
    <xdr:ext cx="9424146" cy="552451"/>
    <mc:AlternateContent xmlns:mc="http://schemas.openxmlformats.org/markup-compatibility/2006" xmlns:a14="http://schemas.microsoft.com/office/drawing/2010/main">
      <mc:Choice Requires="a14">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323850" y="30094030"/>
              <a:ext cx="9424146" cy="552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 xmlns:m="http://schemas.openxmlformats.org/officeDocument/2006/math">
                  <m:d>
                    <m:dPr>
                      <m:ctrlPr>
                        <a:rPr kumimoji="1" lang="en-US" altLang="ja-JP" sz="1800" b="0" i="1">
                          <a:latin typeface="Cambria Math" panose="02040503050406030204" pitchFamily="18" charset="0"/>
                          <a:ea typeface="Cambria Math" panose="02040503050406030204" pitchFamily="18" charset="0"/>
                        </a:rPr>
                      </m:ctrlPr>
                    </m:dPr>
                    <m:e>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𝑘</m:t>
                          </m:r>
                        </m:e>
                        <m:sup>
                          <m:r>
                            <a:rPr kumimoji="1" lang="en-US" altLang="ja-JP" sz="1800" b="0" i="1">
                              <a:latin typeface="Cambria Math" panose="02040503050406030204" pitchFamily="18" charset="0"/>
                              <a:ea typeface="Cambria Math" panose="02040503050406030204" pitchFamily="18" charset="0"/>
                            </a:rPr>
                            <m:t>2</m:t>
                          </m:r>
                        </m:sup>
                      </m:sSup>
                      <m:r>
                        <a:rPr kumimoji="1" lang="en-US" altLang="ja-JP" sz="1800" b="0" i="1">
                          <a:latin typeface="Cambria Math" panose="02040503050406030204" pitchFamily="18" charset="0"/>
                          <a:ea typeface="Cambria Math" panose="02040503050406030204" pitchFamily="18" charset="0"/>
                        </a:rPr>
                        <m:t>−</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10</m:t>
                          </m:r>
                        </m:e>
                        <m:sup>
                          <m:f>
                            <m:fPr>
                              <m:ctrlPr>
                                <a:rPr kumimoji="1" lang="en-US" altLang="ja-JP" sz="1800" b="0" i="1">
                                  <a:latin typeface="Cambria Math" panose="02040503050406030204" pitchFamily="18" charset="0"/>
                                  <a:ea typeface="Cambria Math" panose="02040503050406030204" pitchFamily="18" charset="0"/>
                                </a:rPr>
                              </m:ctrlPr>
                            </m:fPr>
                            <m:num>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𝑆𝑁𝑅</m:t>
                              </m:r>
                            </m:num>
                            <m:den>
                              <m:r>
                                <a:rPr kumimoji="1" lang="en-US" altLang="ja-JP" sz="1800" b="0" i="1">
                                  <a:latin typeface="Cambria Math" panose="02040503050406030204" pitchFamily="18" charset="0"/>
                                  <a:ea typeface="Cambria Math" panose="02040503050406030204" pitchFamily="18" charset="0"/>
                                </a:rPr>
                                <m:t>10</m:t>
                              </m:r>
                            </m:den>
                          </m:f>
                        </m:sup>
                      </m:sSup>
                    </m:e>
                  </m:d>
                  <m:r>
                    <a:rPr kumimoji="1" lang="en-US" altLang="ja-JP" sz="1800" b="0" i="1">
                      <a:latin typeface="Cambria Math" panose="02040503050406030204" pitchFamily="18" charset="0"/>
                      <a:ea typeface="Cambria Math" panose="02040503050406030204" pitchFamily="18" charset="0"/>
                    </a:rPr>
                    <m:t> ∗</m:t>
                  </m:r>
                  <m:sSup>
                    <m:sSupPr>
                      <m:ctrlPr>
                        <a:rPr kumimoji="1" lang="en-US" altLang="ja-JP" sz="1800" b="0" i="1">
                          <a:latin typeface="Cambria Math" panose="02040503050406030204" pitchFamily="18" charset="0"/>
                          <a:ea typeface="Cambria Math" panose="02040503050406030204" pitchFamily="18" charset="0"/>
                        </a:rPr>
                      </m:ctrlPr>
                    </m:sSupPr>
                    <m:e>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𝑅</m:t>
                          </m:r>
                        </m:e>
                        <m:sup>
                          <m:r>
                            <a:rPr kumimoji="1" lang="en-US" altLang="ja-JP" sz="1800" b="0" i="1">
                              <a:latin typeface="Cambria Math" panose="02040503050406030204" pitchFamily="18" charset="0"/>
                              <a:ea typeface="Cambria Math" panose="02040503050406030204" pitchFamily="18" charset="0"/>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latin typeface="Cambria Math" panose="02040503050406030204" pitchFamily="18" charset="0"/>
                          <a:ea typeface="Cambria Math" panose="02040503050406030204" pitchFamily="18" charset="0"/>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latin typeface="Cambria Math" panose="02040503050406030204" pitchFamily="18" charset="0"/>
                      <a:ea typeface="Cambria Math" panose="02040503050406030204" pitchFamily="18" charset="0"/>
                    </a:rPr>
                    <m:t> </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𝑆𝑖𝑔</m:t>
                      </m:r>
                    </m:e>
                    <m:sup>
                      <m:r>
                        <a:rPr kumimoji="1" lang="en-US" altLang="ja-JP" sz="1800" b="0" i="1">
                          <a:latin typeface="Cambria Math" panose="02040503050406030204" pitchFamily="18" charset="0"/>
                          <a:ea typeface="Cambria Math" panose="02040503050406030204" pitchFamily="18" charset="0"/>
                        </a:rPr>
                        <m:t>2</m:t>
                      </m:r>
                    </m:sup>
                  </m:sSup>
                </m:oMath>
              </a14:m>
              <a:r>
                <a:rPr kumimoji="1" lang="ja-JP" altLang="en-US" sz="1800" i="1">
                  <a:latin typeface="Cambria Math" panose="02040503050406030204" pitchFamily="18" charset="0"/>
                </a:rPr>
                <a:t> </a:t>
              </a:r>
              <a14:m>
                <m:oMath xmlns:m="http://schemas.openxmlformats.org/officeDocument/2006/math">
                  <m:r>
                    <a:rPr kumimoji="1" lang="en-US" altLang="ja-JP" sz="1800" b="0" i="1">
                      <a:latin typeface="Cambria Math" panose="02040503050406030204" pitchFamily="18" charset="0"/>
                      <a:ea typeface="Cambria Math" panose="02040503050406030204" pitchFamily="18" charset="0"/>
                    </a:rPr>
                    <m:t>+10∗</m:t>
                  </m:r>
                  <m:r>
                    <a:rPr kumimoji="1" lang="en-US" altLang="ja-JP" sz="1800" b="0" i="1">
                      <a:latin typeface="Cambria Math" panose="02040503050406030204" pitchFamily="18" charset="0"/>
                      <a:ea typeface="Cambria Math" panose="02040503050406030204" pitchFamily="18" charset="0"/>
                    </a:rPr>
                    <m:t>𝐼𝑆𝑂</m:t>
                  </m:r>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𝑅</m:t>
                  </m:r>
                  <m:r>
                    <a:rPr kumimoji="1" lang="en-US" altLang="ja-JP" sz="1800" b="0" i="1">
                      <a:latin typeface="Cambria Math" panose="02040503050406030204" pitchFamily="18" charset="0"/>
                      <a:ea typeface="Cambria Math" panose="02040503050406030204" pitchFamily="18" charset="0"/>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latin typeface="Cambria Math" panose="02040503050406030204" pitchFamily="18" charset="0"/>
                      <a:ea typeface="Cambria Math" panose="02040503050406030204" pitchFamily="18" charset="0"/>
                    </a:rPr>
                    <m:t>+</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100∗</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e>
                        <m:sup>
                          <m:r>
                            <a:rPr kumimoji="1" lang="en-US" altLang="ja-JP" sz="1800" b="0" i="1">
                              <a:latin typeface="Cambria Math" panose="02040503050406030204" pitchFamily="18" charset="0"/>
                              <a:ea typeface="Cambria Math" panose="02040503050406030204" pitchFamily="18" charset="0"/>
                            </a:rPr>
                            <m:t>2</m:t>
                          </m:r>
                        </m:sup>
                      </m:sSup>
                      <m:r>
                        <a:rPr kumimoji="1" lang="en-US" altLang="ja-JP" sz="1800" b="0" i="1">
                          <a:latin typeface="Cambria Math" panose="02040503050406030204" pitchFamily="18" charset="0"/>
                          <a:ea typeface="Cambria Math" panose="02040503050406030204" pitchFamily="18" charset="0"/>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latin typeface="Cambria Math" panose="02040503050406030204" pitchFamily="18" charset="0"/>
                          <a:ea typeface="Cambria Math" panose="02040503050406030204" pitchFamily="18" charset="0"/>
                        </a:rPr>
                        <m:t>2</m:t>
                      </m:r>
                    </m:sup>
                  </m:sSup>
                  <m:r>
                    <a:rPr kumimoji="1" lang="en-US" altLang="ja-JP" sz="1800" b="0" i="1">
                      <a:latin typeface="Cambria Math" panose="02040503050406030204" pitchFamily="18" charset="0"/>
                      <a:ea typeface="Cambria Math" panose="02040503050406030204" pitchFamily="18" charset="0"/>
                    </a:rPr>
                    <m:t>=0</m:t>
                  </m:r>
                </m:oMath>
              </a14:m>
              <a:endParaRPr kumimoji="1" lang="ja-JP" altLang="en-US" sz="1800" i="1">
                <a:latin typeface="Cambria Math" panose="02040503050406030204" pitchFamily="18" charset="0"/>
              </a:endParaRPr>
            </a:p>
          </xdr:txBody>
        </xdr:sp>
      </mc:Choice>
      <mc:Fallback xmlns="">
        <xdr:sp macro="" textlink="">
          <xdr:nvSpPr>
            <xdr:cNvPr id="19" name="テキスト ボックス 18"/>
            <xdr:cNvSpPr txBox="1"/>
          </xdr:nvSpPr>
          <xdr:spPr>
            <a:xfrm>
              <a:off x="323850" y="30094030"/>
              <a:ext cx="9424146" cy="552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0" i="0">
                  <a:latin typeface="Cambria Math" panose="02040503050406030204" pitchFamily="18" charset="0"/>
                  <a:ea typeface="Cambria Math" panose="02040503050406030204" pitchFamily="18" charset="0"/>
                </a:rPr>
                <a:t>(𝑘^2−〖10〗^((−𝑆𝑁𝑅)/10) )  ∗〖𝑅^2</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∗𝑒[𝑆𝑒𝑛𝑠]〗^</a:t>
              </a:r>
              <a:r>
                <a:rPr kumimoji="1" lang="en-US" altLang="ja-JP" sz="1800" b="0" i="0">
                  <a:latin typeface="Cambria Math" panose="02040503050406030204" pitchFamily="18" charset="0"/>
                  <a:ea typeface="Cambria Math" panose="02040503050406030204" pitchFamily="18" charset="0"/>
                </a:rPr>
                <a:t>2</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a:t>
              </a:r>
              <a:r>
                <a:rPr kumimoji="1" lang="en-US" altLang="ja-JP" sz="1800" b="0" i="0">
                  <a:latin typeface="Cambria Math" panose="02040503050406030204" pitchFamily="18" charset="0"/>
                  <a:ea typeface="Cambria Math" panose="02040503050406030204" pitchFamily="18" charset="0"/>
                </a:rPr>
                <a:t> 〖𝑆𝑖𝑔〗^2</a:t>
              </a:r>
              <a:r>
                <a:rPr kumimoji="1" lang="ja-JP" altLang="en-US" sz="1800" i="1">
                  <a:latin typeface="Cambria Math" panose="02040503050406030204" pitchFamily="18" charset="0"/>
                </a:rPr>
                <a:t> </a:t>
              </a:r>
              <a:r>
                <a:rPr kumimoji="1" lang="en-US" altLang="ja-JP" sz="1800" b="0" i="0">
                  <a:latin typeface="Cambria Math" panose="02040503050406030204" pitchFamily="18" charset="0"/>
                  <a:ea typeface="Cambria Math" panose="02040503050406030204" pitchFamily="18" charset="0"/>
                </a:rPr>
                <a:t>+10∗𝐼𝑆𝑂∗𝑅∗</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𝑒[𝑆𝑒𝑛𝑠]∗𝑆𝑖𝑔</a:t>
              </a:r>
              <a:r>
                <a:rPr kumimoji="1" lang="en-US" altLang="ja-JP" sz="1800" b="0" i="0">
                  <a:latin typeface="Cambria Math" panose="02040503050406030204" pitchFamily="18" charset="0"/>
                  <a:ea typeface="Cambria Math" panose="02040503050406030204" pitchFamily="18" charset="0"/>
                </a:rPr>
                <a:t>+〖100∗〖</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𝐼𝑆𝑂〗^</a:t>
              </a:r>
              <a:r>
                <a:rPr kumimoji="1" lang="en-US" altLang="ja-JP" sz="1800" b="0" i="0">
                  <a:latin typeface="Cambria Math" panose="02040503050406030204" pitchFamily="18" charset="0"/>
                  <a:ea typeface="Cambria Math" panose="02040503050406030204" pitchFamily="18" charset="0"/>
                </a:rPr>
                <a:t>2∗</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𝑒[𝐷𝑁]〗^</a:t>
              </a:r>
              <a:r>
                <a:rPr kumimoji="1" lang="en-US" altLang="ja-JP" sz="1800" b="0" i="0">
                  <a:latin typeface="Cambria Math" panose="02040503050406030204" pitchFamily="18" charset="0"/>
                  <a:ea typeface="Cambria Math" panose="02040503050406030204" pitchFamily="18" charset="0"/>
                </a:rPr>
                <a:t>2=0</a:t>
              </a:r>
              <a:endParaRPr kumimoji="1" lang="ja-JP" altLang="en-US" sz="1800" i="1">
                <a:latin typeface="Cambria Math" panose="02040503050406030204" pitchFamily="18" charset="0"/>
              </a:endParaRPr>
            </a:p>
          </xdr:txBody>
        </xdr:sp>
      </mc:Fallback>
    </mc:AlternateContent>
    <xdr:clientData/>
  </xdr:oneCellAnchor>
  <xdr:oneCellAnchor>
    <xdr:from>
      <xdr:col>6</xdr:col>
      <xdr:colOff>820767</xdr:colOff>
      <xdr:row>142</xdr:row>
      <xdr:rowOff>193417</xdr:rowOff>
    </xdr:from>
    <xdr:ext cx="711926" cy="392415"/>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9910338" y="38946560"/>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⑧</a:t>
          </a:r>
        </a:p>
      </xdr:txBody>
    </xdr:sp>
    <xdr:clientData/>
  </xdr:oneCellAnchor>
  <xdr:oneCellAnchor>
    <xdr:from>
      <xdr:col>0</xdr:col>
      <xdr:colOff>390525</xdr:colOff>
      <xdr:row>146</xdr:row>
      <xdr:rowOff>42656</xdr:rowOff>
    </xdr:from>
    <xdr:ext cx="11463618" cy="552451"/>
    <mc:AlternateContent xmlns:mc="http://schemas.openxmlformats.org/markup-compatibility/2006" xmlns:a14="http://schemas.microsoft.com/office/drawing/2010/main">
      <mc:Choice Requires="a14">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90525" y="31094156"/>
              <a:ext cx="11463618" cy="552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 xmlns:m="http://schemas.openxmlformats.org/officeDocument/2006/math">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𝑅</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sty m:val="p"/>
                        </m:rPr>
                        <a:rPr kumimoji="1" lang="en-US" altLang="ja-JP" sz="1800" b="0" i="1">
                          <a:solidFill>
                            <a:schemeClr val="tx1"/>
                          </a:solidFill>
                          <a:effectLst/>
                          <a:latin typeface="Cambria Math" panose="02040503050406030204" pitchFamily="18" charset="0"/>
                          <a:ea typeface="Cambria Math" panose="02040503050406030204" pitchFamily="18" charset="0"/>
                          <a:cs typeface="+mn-cs"/>
                        </a:rPr>
                        <m:t>Sig</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𝑘</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d>
                    <m:dPr>
                      <m:ctrlPr>
                        <a:rPr kumimoji="1" lang="en-US" altLang="ja-JP" sz="1800" b="0" i="1">
                          <a:latin typeface="Cambria Math" panose="02040503050406030204" pitchFamily="18" charset="0"/>
                          <a:ea typeface="Cambria Math" panose="02040503050406030204" pitchFamily="18" charset="0"/>
                        </a:rPr>
                      </m:ctrlPr>
                    </m:dPr>
                    <m:e>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10</m:t>
                          </m:r>
                        </m:e>
                        <m:sup>
                          <m:f>
                            <m:fPr>
                              <m:ctrlPr>
                                <a:rPr kumimoji="1" lang="en-US" altLang="ja-JP" sz="1800" b="0" i="1">
                                  <a:latin typeface="Cambria Math" panose="02040503050406030204" pitchFamily="18" charset="0"/>
                                  <a:ea typeface="Cambria Math" panose="02040503050406030204" pitchFamily="18" charset="0"/>
                                </a:rPr>
                              </m:ctrlPr>
                            </m:fPr>
                            <m:num>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𝑆𝑁𝑅</m:t>
                              </m:r>
                            </m:num>
                            <m:den>
                              <m:r>
                                <a:rPr kumimoji="1" lang="en-US" altLang="ja-JP" sz="1800" b="0" i="1">
                                  <a:latin typeface="Cambria Math" panose="02040503050406030204" pitchFamily="18" charset="0"/>
                                  <a:ea typeface="Cambria Math" panose="02040503050406030204" pitchFamily="18" charset="0"/>
                                </a:rPr>
                                <m:t>10</m:t>
                              </m:r>
                            </m:den>
                          </m:f>
                        </m:sup>
                      </m:sSup>
                    </m:e>
                  </m:d>
                  <m:r>
                    <a:rPr kumimoji="1" lang="en-US" altLang="ja-JP" sz="1800" b="0" i="1">
                      <a:latin typeface="Cambria Math" panose="02040503050406030204" pitchFamily="18" charset="0"/>
                      <a:ea typeface="Cambria Math" panose="02040503050406030204" pitchFamily="18" charset="0"/>
                    </a:rPr>
                    <m:t> ∗</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𝑅</m:t>
                      </m:r>
                    </m:e>
                    <m:sup>
                      <m:r>
                        <a:rPr kumimoji="1" lang="en-US" altLang="ja-JP" sz="1800" b="0" i="1">
                          <a:latin typeface="Cambria Math" panose="02040503050406030204" pitchFamily="18" charset="0"/>
                          <a:ea typeface="Cambria Math" panose="02040503050406030204" pitchFamily="18" charset="0"/>
                        </a:rPr>
                        <m:t>2</m:t>
                      </m:r>
                    </m:sup>
                  </m:sSup>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𝑆𝑖𝑔</m:t>
                      </m:r>
                    </m:e>
                    <m:sup>
                      <m:r>
                        <a:rPr kumimoji="1" lang="en-US" altLang="ja-JP" sz="1800" b="0" i="1">
                          <a:latin typeface="Cambria Math" panose="02040503050406030204" pitchFamily="18" charset="0"/>
                          <a:ea typeface="Cambria Math" panose="02040503050406030204" pitchFamily="18" charset="0"/>
                        </a:rPr>
                        <m:t>2</m:t>
                      </m:r>
                    </m:sup>
                  </m:sSup>
                </m:oMath>
              </a14:m>
              <a:r>
                <a:rPr kumimoji="1" lang="ja-JP" altLang="en-US" sz="1800" i="1">
                  <a:latin typeface="Cambria Math" panose="02040503050406030204" pitchFamily="18" charset="0"/>
                </a:rPr>
                <a:t> </a:t>
              </a:r>
              <a14:m>
                <m:oMath xmlns:m="http://schemas.openxmlformats.org/officeDocument/2006/math">
                  <m:r>
                    <a:rPr kumimoji="1" lang="en-US" altLang="ja-JP" sz="1800" b="0" i="1">
                      <a:latin typeface="Cambria Math" panose="02040503050406030204" pitchFamily="18" charset="0"/>
                      <a:ea typeface="Cambria Math" panose="02040503050406030204" pitchFamily="18" charset="0"/>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r>
                    <a:rPr kumimoji="1" lang="en-US" altLang="ja-JP" sz="1800" b="0" i="1">
                      <a:latin typeface="Cambria Math" panose="02040503050406030204" pitchFamily="18" charset="0"/>
                      <a:ea typeface="Cambria Math" panose="02040503050406030204" pitchFamily="18" charset="0"/>
                    </a:rPr>
                    <m:t>+</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100∗</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e>
                        <m:sup>
                          <m:r>
                            <a:rPr kumimoji="1" lang="en-US" altLang="ja-JP" sz="1800" b="0" i="1">
                              <a:latin typeface="Cambria Math" panose="02040503050406030204" pitchFamily="18" charset="0"/>
                              <a:ea typeface="Cambria Math" panose="02040503050406030204" pitchFamily="18" charset="0"/>
                            </a:rPr>
                            <m:t>2</m:t>
                          </m:r>
                        </m:sup>
                      </m:sSup>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−1</m:t>
                          </m:r>
                        </m:sup>
                      </m:sSup>
                      <m:r>
                        <a:rPr kumimoji="1" lang="en-US" altLang="ja-JP" sz="1800" b="0" i="1">
                          <a:latin typeface="Cambria Math" panose="02040503050406030204" pitchFamily="18" charset="0"/>
                          <a:ea typeface="Cambria Math" panose="02040503050406030204" pitchFamily="18" charset="0"/>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latin typeface="Cambria Math" panose="02040503050406030204" pitchFamily="18" charset="0"/>
                          <a:ea typeface="Cambria Math" panose="02040503050406030204" pitchFamily="18" charset="0"/>
                        </a:rPr>
                        <m:t>2</m:t>
                      </m:r>
                    </m:sup>
                  </m:sSup>
                  <m:r>
                    <a:rPr kumimoji="1" lang="en-US" altLang="ja-JP" sz="1800" b="0" i="1">
                      <a:latin typeface="Cambria Math" panose="02040503050406030204" pitchFamily="18" charset="0"/>
                      <a:ea typeface="Cambria Math" panose="02040503050406030204" pitchFamily="18" charset="0"/>
                    </a:rPr>
                    <m:t>=−10∗</m:t>
                  </m:r>
                  <m:r>
                    <a:rPr kumimoji="1" lang="en-US" altLang="ja-JP" sz="1800" b="0" i="1">
                      <a:latin typeface="Cambria Math" panose="02040503050406030204" pitchFamily="18" charset="0"/>
                      <a:ea typeface="Cambria Math" panose="02040503050406030204" pitchFamily="18" charset="0"/>
                    </a:rPr>
                    <m:t>𝐼𝑆𝑂</m:t>
                  </m:r>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𝑅</m:t>
                  </m:r>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𝑆𝑖𝑔</m:t>
                  </m:r>
                </m:oMath>
              </a14:m>
              <a:endParaRPr kumimoji="1" lang="ja-JP" altLang="en-US" sz="1800" i="1">
                <a:latin typeface="Cambria Math" panose="02040503050406030204" pitchFamily="18" charset="0"/>
              </a:endParaRPr>
            </a:p>
          </xdr:txBody>
        </xdr:sp>
      </mc:Choice>
      <mc:Fallback xmlns="">
        <xdr:sp macro="" textlink="">
          <xdr:nvSpPr>
            <xdr:cNvPr id="21" name="テキスト ボックス 20"/>
            <xdr:cNvSpPr txBox="1"/>
          </xdr:nvSpPr>
          <xdr:spPr>
            <a:xfrm>
              <a:off x="390525" y="31094156"/>
              <a:ext cx="11463618" cy="552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〖𝑅^2∗Sig〗^2∗𝑘^2  ∗𝑒[𝑆𝑒𝑛𝑠]−</a:t>
              </a:r>
              <a:r>
                <a:rPr kumimoji="1" lang="en-US" altLang="ja-JP" sz="1800" b="0" i="0">
                  <a:latin typeface="Cambria Math" panose="02040503050406030204" pitchFamily="18" charset="0"/>
                  <a:ea typeface="Cambria Math" panose="02040503050406030204" pitchFamily="18" charset="0"/>
                </a:rPr>
                <a:t>(〖10〗^((−𝑆𝑁𝑅)/10) )  ∗𝑅^2 〖∗𝑆𝑖𝑔〗^2</a:t>
              </a:r>
              <a:r>
                <a:rPr kumimoji="1" lang="ja-JP" altLang="en-US" sz="1800" i="1">
                  <a:latin typeface="Cambria Math" panose="02040503050406030204" pitchFamily="18" charset="0"/>
                </a:rPr>
                <a:t> </a:t>
              </a:r>
              <a:r>
                <a:rPr kumimoji="1" lang="en-US" altLang="ja-JP" sz="1800" b="0" i="0">
                  <a:latin typeface="Cambria Math" panose="02040503050406030204" pitchFamily="18" charset="0"/>
                  <a:ea typeface="Cambria Math" panose="02040503050406030204" pitchFamily="18" charset="0"/>
                </a:rPr>
                <a:t>∗</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𝑒[𝑆𝑒𝑛𝑠]</a:t>
              </a:r>
              <a:r>
                <a:rPr kumimoji="1" lang="en-US" altLang="ja-JP" sz="1800" b="0" i="0">
                  <a:latin typeface="Cambria Math" panose="02040503050406030204" pitchFamily="18" charset="0"/>
                  <a:ea typeface="Cambria Math" panose="02040503050406030204" pitchFamily="18" charset="0"/>
                </a:rPr>
                <a:t>+〖100∗〖</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𝐼𝑆𝑂〗^</a:t>
              </a:r>
              <a:r>
                <a:rPr kumimoji="1" lang="en-US" altLang="ja-JP" sz="1800" b="0" i="0">
                  <a:latin typeface="Cambria Math" panose="02040503050406030204" pitchFamily="18" charset="0"/>
                  <a:ea typeface="Cambria Math" panose="02040503050406030204" pitchFamily="18" charset="0"/>
                </a:rPr>
                <a:t>2</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 〖∗𝑒[𝑆𝑒𝑛𝑠]〗^(−1)</a:t>
              </a:r>
              <a:r>
                <a:rPr kumimoji="1" lang="en-US" altLang="ja-JP" sz="1800" b="0" i="0">
                  <a:latin typeface="Cambria Math" panose="02040503050406030204" pitchFamily="18" charset="0"/>
                  <a:ea typeface="Cambria Math" panose="02040503050406030204" pitchFamily="18" charset="0"/>
                </a:rPr>
                <a:t>∗</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𝑒[𝐷𝑁]〗^</a:t>
              </a:r>
              <a:r>
                <a:rPr kumimoji="1" lang="en-US" altLang="ja-JP" sz="1800" b="0" i="0">
                  <a:latin typeface="Cambria Math" panose="02040503050406030204" pitchFamily="18" charset="0"/>
                  <a:ea typeface="Cambria Math" panose="02040503050406030204" pitchFamily="18" charset="0"/>
                </a:rPr>
                <a:t>2=−10∗𝐼𝑆𝑂∗𝑅∗𝑆𝑖𝑔</a:t>
              </a:r>
              <a:endParaRPr kumimoji="1" lang="ja-JP" altLang="en-US" sz="1800" i="1">
                <a:latin typeface="Cambria Math" panose="02040503050406030204" pitchFamily="18" charset="0"/>
              </a:endParaRPr>
            </a:p>
          </xdr:txBody>
        </xdr:sp>
      </mc:Fallback>
    </mc:AlternateContent>
    <xdr:clientData/>
  </xdr:oneCellAnchor>
  <xdr:oneCellAnchor>
    <xdr:from>
      <xdr:col>7</xdr:col>
      <xdr:colOff>802579</xdr:colOff>
      <xdr:row>146</xdr:row>
      <xdr:rowOff>178460</xdr:rowOff>
    </xdr:from>
    <xdr:ext cx="711926" cy="392415"/>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1810758" y="40020174"/>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⑨</a:t>
          </a:r>
        </a:p>
      </xdr:txBody>
    </xdr:sp>
    <xdr:clientData/>
  </xdr:oneCellAnchor>
  <xdr:oneCellAnchor>
    <xdr:from>
      <xdr:col>0</xdr:col>
      <xdr:colOff>357867</xdr:colOff>
      <xdr:row>150</xdr:row>
      <xdr:rowOff>114182</xdr:rowOff>
    </xdr:from>
    <xdr:ext cx="10041542" cy="552451"/>
    <mc:AlternateContent xmlns:mc="http://schemas.openxmlformats.org/markup-compatibility/2006" xmlns:a14="http://schemas.microsoft.com/office/drawing/2010/main">
      <mc:Choice Requires="a14">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57867" y="41058075"/>
              <a:ext cx="10041542" cy="552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 xmlns:m="http://schemas.openxmlformats.org/officeDocument/2006/math">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𝑅</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1" i="1">
                      <a:solidFill>
                        <a:srgbClr val="FF0000"/>
                      </a:solidFill>
                      <a:effectLst/>
                      <a:latin typeface="Cambria Math" panose="02040503050406030204" pitchFamily="18" charset="0"/>
                      <a:ea typeface="Cambria Math" panose="02040503050406030204" pitchFamily="18" charset="0"/>
                      <a:cs typeface="+mn-cs"/>
                    </a:rPr>
                    <m:t>𝑨</m:t>
                  </m:r>
                  <m:r>
                    <a:rPr kumimoji="1" lang="en-US" altLang="ja-JP" sz="1800" b="0" i="1">
                      <a:solidFill>
                        <a:srgbClr val="FF0000"/>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d>
                    <m:dPr>
                      <m:ctrlPr>
                        <a:rPr kumimoji="1" lang="en-US" altLang="ja-JP" sz="1800" b="0" i="1">
                          <a:latin typeface="Cambria Math" panose="02040503050406030204" pitchFamily="18" charset="0"/>
                          <a:ea typeface="Cambria Math" panose="02040503050406030204" pitchFamily="18" charset="0"/>
                        </a:rPr>
                      </m:ctrlPr>
                    </m:dPr>
                    <m:e>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10</m:t>
                          </m:r>
                        </m:e>
                        <m:sup>
                          <m:f>
                            <m:fPr>
                              <m:ctrlPr>
                                <a:rPr kumimoji="1" lang="en-US" altLang="ja-JP" sz="1800" b="0" i="1">
                                  <a:latin typeface="Cambria Math" panose="02040503050406030204" pitchFamily="18" charset="0"/>
                                  <a:ea typeface="Cambria Math" panose="02040503050406030204" pitchFamily="18" charset="0"/>
                                </a:rPr>
                              </m:ctrlPr>
                            </m:fPr>
                            <m:num>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𝑆𝑁𝑅</m:t>
                              </m:r>
                            </m:num>
                            <m:den>
                              <m:r>
                                <a:rPr kumimoji="1" lang="en-US" altLang="ja-JP" sz="1800" b="0" i="1">
                                  <a:latin typeface="Cambria Math" panose="02040503050406030204" pitchFamily="18" charset="0"/>
                                  <a:ea typeface="Cambria Math" panose="02040503050406030204" pitchFamily="18" charset="0"/>
                                </a:rPr>
                                <m:t>10</m:t>
                              </m:r>
                            </m:den>
                          </m:f>
                        </m:sup>
                      </m:sSup>
                    </m:e>
                  </m:d>
                  <m:r>
                    <a:rPr kumimoji="1" lang="en-US" altLang="ja-JP" sz="1800" b="0" i="1">
                      <a:latin typeface="Cambria Math" panose="02040503050406030204" pitchFamily="18" charset="0"/>
                      <a:ea typeface="Cambria Math" panose="02040503050406030204" pitchFamily="18" charset="0"/>
                    </a:rPr>
                    <m:t> ∗</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𝑅</m:t>
                      </m:r>
                    </m:e>
                    <m:sup>
                      <m:r>
                        <a:rPr kumimoji="1" lang="en-US" altLang="ja-JP" sz="1800" b="0" i="1">
                          <a:latin typeface="Cambria Math" panose="02040503050406030204" pitchFamily="18" charset="0"/>
                          <a:ea typeface="Cambria Math" panose="02040503050406030204" pitchFamily="18" charset="0"/>
                        </a:rPr>
                        <m:t>2</m:t>
                      </m:r>
                    </m:sup>
                  </m:sSup>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𝑆𝑖𝑔</m:t>
                      </m:r>
                    </m:e>
                    <m:sup>
                      <m:r>
                        <a:rPr kumimoji="1" lang="en-US" altLang="ja-JP" sz="1800" b="0" i="1">
                          <a:latin typeface="Cambria Math" panose="02040503050406030204" pitchFamily="18" charset="0"/>
                          <a:ea typeface="Cambria Math" panose="02040503050406030204" pitchFamily="18" charset="0"/>
                        </a:rPr>
                        <m:t>2</m:t>
                      </m:r>
                    </m:sup>
                  </m:sSup>
                </m:oMath>
              </a14:m>
              <a:r>
                <a:rPr kumimoji="1" lang="ja-JP" altLang="en-US" sz="1800" i="1">
                  <a:latin typeface="Cambria Math" panose="02040503050406030204" pitchFamily="18" charset="0"/>
                </a:rPr>
                <a:t> </a:t>
              </a:r>
              <a14:m>
                <m:oMath xmlns:m="http://schemas.openxmlformats.org/officeDocument/2006/math">
                  <m:r>
                    <a:rPr kumimoji="1" lang="en-US" altLang="ja-JP" sz="1800" b="0" i="1">
                      <a:latin typeface="Cambria Math" panose="02040503050406030204" pitchFamily="18" charset="0"/>
                      <a:ea typeface="Cambria Math" panose="02040503050406030204" pitchFamily="18" charset="0"/>
                    </a:rPr>
                    <m:t>=</m:t>
                  </m:r>
                  <m:r>
                    <a:rPr kumimoji="1" lang="en-US" altLang="ja-JP" sz="1800" b="1" i="1">
                      <a:solidFill>
                        <a:srgbClr val="FF0000"/>
                      </a:solidFill>
                      <a:latin typeface="Cambria Math" panose="02040503050406030204" pitchFamily="18" charset="0"/>
                      <a:ea typeface="Cambria Math" panose="02040503050406030204" pitchFamily="18" charset="0"/>
                    </a:rPr>
                    <m:t>𝑩</m:t>
                  </m:r>
                  <m:r>
                    <a:rPr kumimoji="1" lang="en-US" altLang="ja-JP" sz="1800" b="0" i="1">
                      <a:latin typeface="Cambria Math" panose="02040503050406030204" pitchFamily="18" charset="0"/>
                      <a:ea typeface="Cambria Math" panose="02040503050406030204" pitchFamily="18" charset="0"/>
                    </a:rPr>
                    <m:t>             100∗</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latin typeface="Cambria Math" panose="02040503050406030204" pitchFamily="18" charset="0"/>
                      <a:ea typeface="Cambria Math" panose="02040503050406030204" pitchFamily="18" charset="0"/>
                    </a:rPr>
                    <m:t>=</m:t>
                  </m:r>
                  <m:r>
                    <a:rPr kumimoji="1" lang="en-US" altLang="ja-JP" sz="1800" b="1" i="1">
                      <a:solidFill>
                        <a:srgbClr val="FF0000"/>
                      </a:solidFill>
                      <a:latin typeface="Cambria Math" panose="02040503050406030204" pitchFamily="18" charset="0"/>
                      <a:ea typeface="Cambria Math" panose="02040503050406030204" pitchFamily="18" charset="0"/>
                    </a:rPr>
                    <m:t>𝑪</m:t>
                  </m:r>
                  <m:r>
                    <a:rPr kumimoji="1" lang="en-US" altLang="ja-JP" sz="1800" b="1" i="1">
                      <a:latin typeface="Cambria Math" panose="02040503050406030204" pitchFamily="18" charset="0"/>
                      <a:ea typeface="Cambria Math" panose="02040503050406030204" pitchFamily="18" charset="0"/>
                    </a:rPr>
                    <m:t> </m:t>
                  </m:r>
                  <m:r>
                    <a:rPr kumimoji="1" lang="en-US" altLang="ja-JP" sz="1800" b="0" i="1">
                      <a:latin typeface="Cambria Math" panose="02040503050406030204" pitchFamily="18" charset="0"/>
                      <a:ea typeface="Cambria Math" panose="02040503050406030204" pitchFamily="18" charset="0"/>
                    </a:rPr>
                    <m:t>        −10∗</m:t>
                  </m:r>
                  <m:r>
                    <a:rPr kumimoji="1" lang="en-US" altLang="ja-JP" sz="1800" b="0" i="1">
                      <a:latin typeface="Cambria Math" panose="02040503050406030204" pitchFamily="18" charset="0"/>
                      <a:ea typeface="Cambria Math" panose="02040503050406030204" pitchFamily="18" charset="0"/>
                    </a:rPr>
                    <m:t>𝐼𝑆𝑂</m:t>
                  </m:r>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𝑅</m:t>
                  </m:r>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𝑆𝑖𝑔</m:t>
                  </m:r>
                  <m:r>
                    <a:rPr kumimoji="1" lang="en-US" altLang="ja-JP" sz="1800" b="0" i="1">
                      <a:latin typeface="Cambria Math" panose="02040503050406030204" pitchFamily="18" charset="0"/>
                      <a:ea typeface="Cambria Math" panose="02040503050406030204" pitchFamily="18" charset="0"/>
                    </a:rPr>
                    <m:t>=</m:t>
                  </m:r>
                  <m:r>
                    <a:rPr kumimoji="1" lang="en-US" altLang="ja-JP" sz="1800" b="1" i="1">
                      <a:solidFill>
                        <a:srgbClr val="FF0000"/>
                      </a:solidFill>
                      <a:latin typeface="Cambria Math" panose="02040503050406030204" pitchFamily="18" charset="0"/>
                      <a:ea typeface="Cambria Math" panose="02040503050406030204" pitchFamily="18" charset="0"/>
                    </a:rPr>
                    <m:t>𝑫</m:t>
                  </m:r>
                </m:oMath>
              </a14:m>
              <a:endParaRPr kumimoji="1" lang="ja-JP" altLang="en-US" sz="1800" b="1" i="1">
                <a:solidFill>
                  <a:srgbClr val="FF0000"/>
                </a:solidFill>
                <a:latin typeface="Cambria Math" panose="02040503050406030204" pitchFamily="18" charset="0"/>
              </a:endParaRPr>
            </a:p>
          </xdr:txBody>
        </xdr:sp>
      </mc:Choice>
      <mc:Fallback xmlns="">
        <xdr:sp macro="" textlink="">
          <xdr:nvSpPr>
            <xdr:cNvPr id="23" name="テキスト ボックス 22"/>
            <xdr:cNvSpPr txBox="1"/>
          </xdr:nvSpPr>
          <xdr:spPr>
            <a:xfrm>
              <a:off x="357867" y="41058075"/>
              <a:ext cx="10041542" cy="552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〖𝑅^2∗𝑆𝑖𝑔〗^2=</a:t>
              </a:r>
              <a:r>
                <a:rPr kumimoji="1" lang="en-US" altLang="ja-JP" sz="1800" b="1" i="0">
                  <a:solidFill>
                    <a:srgbClr val="FF0000"/>
                  </a:solidFill>
                  <a:effectLst/>
                  <a:latin typeface="Cambria Math" panose="02040503050406030204" pitchFamily="18" charset="0"/>
                  <a:ea typeface="Cambria Math" panose="02040503050406030204" pitchFamily="18" charset="0"/>
                  <a:cs typeface="+mn-cs"/>
                </a:rPr>
                <a:t>𝑨</a:t>
              </a:r>
              <a:r>
                <a:rPr kumimoji="1" lang="en-US" altLang="ja-JP" sz="1800" b="0" i="0">
                  <a:solidFill>
                    <a:srgbClr val="FF0000"/>
                  </a:solidFill>
                  <a:effectLst/>
                  <a:latin typeface="Cambria Math" panose="02040503050406030204" pitchFamily="18" charset="0"/>
                  <a:ea typeface="Cambria Math" panose="02040503050406030204" pitchFamily="18" charset="0"/>
                  <a:cs typeface="+mn-cs"/>
                </a:rPr>
                <a:t>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         −</a:t>
              </a:r>
              <a:r>
                <a:rPr kumimoji="1" lang="en-US" altLang="ja-JP" sz="1800" b="0" i="0">
                  <a:latin typeface="Cambria Math" panose="02040503050406030204" pitchFamily="18" charset="0"/>
                  <a:ea typeface="Cambria Math" panose="02040503050406030204" pitchFamily="18" charset="0"/>
                </a:rPr>
                <a:t>(〖10〗^((−𝑆𝑁𝑅)/10) )  ∗𝑅^2 〖∗𝑆𝑖𝑔〗^2</a:t>
              </a:r>
              <a:r>
                <a:rPr kumimoji="1" lang="ja-JP" altLang="en-US" sz="1800" i="1">
                  <a:latin typeface="Cambria Math" panose="02040503050406030204" pitchFamily="18" charset="0"/>
                </a:rPr>
                <a:t> </a:t>
              </a:r>
              <a:r>
                <a:rPr kumimoji="1" lang="en-US" altLang="ja-JP" sz="1800" b="0" i="0">
                  <a:latin typeface="Cambria Math" panose="02040503050406030204" pitchFamily="18" charset="0"/>
                  <a:ea typeface="Cambria Math" panose="02040503050406030204" pitchFamily="18" charset="0"/>
                </a:rPr>
                <a:t>=</a:t>
              </a:r>
              <a:r>
                <a:rPr kumimoji="1" lang="en-US" altLang="ja-JP" sz="1800" b="1" i="0">
                  <a:solidFill>
                    <a:srgbClr val="FF0000"/>
                  </a:solidFill>
                  <a:latin typeface="Cambria Math" panose="02040503050406030204" pitchFamily="18" charset="0"/>
                  <a:ea typeface="Cambria Math" panose="02040503050406030204" pitchFamily="18" charset="0"/>
                </a:rPr>
                <a:t>𝑩</a:t>
              </a:r>
              <a:r>
                <a:rPr kumimoji="1" lang="en-US" altLang="ja-JP" sz="1800" b="0" i="0">
                  <a:latin typeface="Cambria Math" panose="02040503050406030204" pitchFamily="18" charset="0"/>
                  <a:ea typeface="Cambria Math" panose="02040503050406030204" pitchFamily="18" charset="0"/>
                </a:rPr>
                <a:t>             100∗</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〖𝐼𝑆𝑂〗^2</a:t>
              </a:r>
              <a:r>
                <a:rPr kumimoji="1" lang="en-US" altLang="ja-JP" sz="1800" b="0" i="0">
                  <a:latin typeface="Cambria Math" panose="02040503050406030204" pitchFamily="18" charset="0"/>
                  <a:ea typeface="Cambria Math" panose="02040503050406030204" pitchFamily="18" charset="0"/>
                </a:rPr>
                <a:t>=</a:t>
              </a:r>
              <a:r>
                <a:rPr kumimoji="1" lang="en-US" altLang="ja-JP" sz="1800" b="1" i="0">
                  <a:solidFill>
                    <a:srgbClr val="FF0000"/>
                  </a:solidFill>
                  <a:latin typeface="Cambria Math" panose="02040503050406030204" pitchFamily="18" charset="0"/>
                  <a:ea typeface="Cambria Math" panose="02040503050406030204" pitchFamily="18" charset="0"/>
                </a:rPr>
                <a:t>𝑪</a:t>
              </a:r>
              <a:r>
                <a:rPr kumimoji="1" lang="en-US" altLang="ja-JP" sz="1800" b="1" i="0">
                  <a:latin typeface="Cambria Math" panose="02040503050406030204" pitchFamily="18" charset="0"/>
                  <a:ea typeface="Cambria Math" panose="02040503050406030204" pitchFamily="18" charset="0"/>
                </a:rPr>
                <a:t> </a:t>
              </a:r>
              <a:r>
                <a:rPr kumimoji="1" lang="en-US" altLang="ja-JP" sz="1800" b="0" i="0">
                  <a:latin typeface="Cambria Math" panose="02040503050406030204" pitchFamily="18" charset="0"/>
                  <a:ea typeface="Cambria Math" panose="02040503050406030204" pitchFamily="18" charset="0"/>
                </a:rPr>
                <a:t>        −10∗𝐼𝑆𝑂∗𝑅∗𝑆𝑖𝑔=</a:t>
              </a:r>
              <a:r>
                <a:rPr kumimoji="1" lang="en-US" altLang="ja-JP" sz="1800" b="1" i="0">
                  <a:solidFill>
                    <a:srgbClr val="FF0000"/>
                  </a:solidFill>
                  <a:latin typeface="Cambria Math" panose="02040503050406030204" pitchFamily="18" charset="0"/>
                  <a:ea typeface="Cambria Math" panose="02040503050406030204" pitchFamily="18" charset="0"/>
                </a:rPr>
                <a:t>𝑫</a:t>
              </a:r>
              <a:endParaRPr kumimoji="1" lang="ja-JP" altLang="en-US" sz="1800" b="1" i="1">
                <a:solidFill>
                  <a:srgbClr val="FF0000"/>
                </a:solidFill>
                <a:latin typeface="Cambria Math" panose="02040503050406030204" pitchFamily="18" charset="0"/>
              </a:endParaRPr>
            </a:p>
          </xdr:txBody>
        </xdr:sp>
      </mc:Fallback>
    </mc:AlternateContent>
    <xdr:clientData/>
  </xdr:oneCellAnchor>
  <xdr:oneCellAnchor>
    <xdr:from>
      <xdr:col>6</xdr:col>
      <xdr:colOff>1316977</xdr:colOff>
      <xdr:row>150</xdr:row>
      <xdr:rowOff>266442</xdr:rowOff>
    </xdr:from>
    <xdr:ext cx="711926" cy="392415"/>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10406548" y="41210335"/>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⑩</a:t>
          </a:r>
        </a:p>
      </xdr:txBody>
    </xdr:sp>
    <xdr:clientData/>
  </xdr:oneCellAnchor>
  <xdr:oneCellAnchor>
    <xdr:from>
      <xdr:col>0</xdr:col>
      <xdr:colOff>313911</xdr:colOff>
      <xdr:row>154</xdr:row>
      <xdr:rowOff>127138</xdr:rowOff>
    </xdr:from>
    <xdr:ext cx="9765196" cy="552451"/>
    <mc:AlternateContent xmlns:mc="http://schemas.openxmlformats.org/markup-compatibility/2006" xmlns:a14="http://schemas.microsoft.com/office/drawing/2010/main">
      <mc:Choice Requires="a14">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3911" y="33045538"/>
              <a:ext cx="9765196" cy="552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 xmlns:m="http://schemas.openxmlformats.org/officeDocument/2006/math">
                  <m:r>
                    <a:rPr kumimoji="1" lang="en-US" altLang="ja-JP" sz="1800" b="1" i="1">
                      <a:solidFill>
                        <a:srgbClr val="FF0000"/>
                      </a:solidFill>
                      <a:effectLst/>
                      <a:latin typeface="Cambria Math" panose="02040503050406030204" pitchFamily="18" charset="0"/>
                      <a:ea typeface="Cambria Math" panose="02040503050406030204" pitchFamily="18" charset="0"/>
                      <a:cs typeface="+mn-cs"/>
                    </a:rPr>
                    <m:t>𝑨</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𝑘</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1" i="1">
                      <a:solidFill>
                        <a:srgbClr val="FF0000"/>
                      </a:solidFill>
                      <a:latin typeface="Cambria Math" panose="02040503050406030204" pitchFamily="18" charset="0"/>
                      <a:ea typeface="Cambria Math" panose="02040503050406030204" pitchFamily="18" charset="0"/>
                    </a:rPr>
                    <m:t>𝑩</m:t>
                  </m:r>
                </m:oMath>
              </a14:m>
              <a:r>
                <a:rPr kumimoji="1" lang="ja-JP" altLang="en-US" sz="1800" i="1">
                  <a:latin typeface="Cambria Math" panose="02040503050406030204" pitchFamily="18" charset="0"/>
                </a:rPr>
                <a:t> </a:t>
              </a:r>
              <a14:m>
                <m:oMath xmlns:m="http://schemas.openxmlformats.org/officeDocument/2006/math">
                  <m:r>
                    <a:rPr kumimoji="1" lang="en-US" altLang="ja-JP" sz="1800" b="0" i="1">
                      <a:latin typeface="Cambria Math" panose="02040503050406030204" pitchFamily="18" charset="0"/>
                      <a:ea typeface="Cambria Math" panose="02040503050406030204" pitchFamily="18" charset="0"/>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r>
                    <a:rPr kumimoji="1" lang="en-US" altLang="ja-JP" sz="1800" b="0" i="1">
                      <a:latin typeface="Cambria Math" panose="02040503050406030204" pitchFamily="18" charset="0"/>
                      <a:ea typeface="Cambria Math" panose="02040503050406030204" pitchFamily="18" charset="0"/>
                    </a:rPr>
                    <m:t>+</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1" i="1">
                          <a:solidFill>
                            <a:srgbClr val="FF0000"/>
                          </a:solidFill>
                          <a:latin typeface="Cambria Math" panose="02040503050406030204" pitchFamily="18" charset="0"/>
                          <a:ea typeface="Cambria Math" panose="02040503050406030204" pitchFamily="18" charset="0"/>
                        </a:rPr>
                        <m:t>𝑪</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−1</m:t>
                          </m:r>
                        </m:sup>
                      </m:sSup>
                      <m:r>
                        <a:rPr kumimoji="1" lang="en-US" altLang="ja-JP" sz="1800" b="0" i="1">
                          <a:latin typeface="Cambria Math" panose="02040503050406030204" pitchFamily="18" charset="0"/>
                          <a:ea typeface="Cambria Math" panose="02040503050406030204" pitchFamily="18" charset="0"/>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latin typeface="Cambria Math" panose="02040503050406030204" pitchFamily="18" charset="0"/>
                      <a:ea typeface="Cambria Math" panose="02040503050406030204" pitchFamily="18" charset="0"/>
                    </a:rPr>
                    <m:t>=</m:t>
                  </m:r>
                  <m:r>
                    <a:rPr kumimoji="1" lang="en-US" altLang="ja-JP" sz="1800" b="1" i="1">
                      <a:solidFill>
                        <a:srgbClr val="FF0000"/>
                      </a:solidFill>
                      <a:latin typeface="Cambria Math" panose="02040503050406030204" pitchFamily="18" charset="0"/>
                      <a:ea typeface="Cambria Math" panose="02040503050406030204" pitchFamily="18" charset="0"/>
                    </a:rPr>
                    <m:t>𝑫</m:t>
                  </m:r>
                </m:oMath>
              </a14:m>
              <a:endParaRPr kumimoji="1" lang="ja-JP" altLang="en-US" sz="1800" b="1" i="1">
                <a:solidFill>
                  <a:srgbClr val="FF0000"/>
                </a:solidFill>
                <a:latin typeface="Cambria Math" panose="02040503050406030204" pitchFamily="18" charset="0"/>
              </a:endParaRPr>
            </a:p>
          </xdr:txBody>
        </xdr:sp>
      </mc:Choice>
      <mc:Fallback xmlns="">
        <xdr:sp macro="" textlink="">
          <xdr:nvSpPr>
            <xdr:cNvPr id="25" name="テキスト ボックス 24"/>
            <xdr:cNvSpPr txBox="1"/>
          </xdr:nvSpPr>
          <xdr:spPr>
            <a:xfrm>
              <a:off x="313911" y="33045538"/>
              <a:ext cx="9765196" cy="552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1" i="0">
                  <a:solidFill>
                    <a:srgbClr val="FF0000"/>
                  </a:solidFill>
                  <a:effectLst/>
                  <a:latin typeface="Cambria Math" panose="02040503050406030204" pitchFamily="18" charset="0"/>
                  <a:ea typeface="Cambria Math" panose="02040503050406030204" pitchFamily="18" charset="0"/>
                  <a:cs typeface="+mn-cs"/>
                </a:rPr>
                <a:t>𝑨</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∗𝑘^2  ∗𝑒[𝑆𝑒𝑛𝑠]+</a:t>
              </a:r>
              <a:r>
                <a:rPr kumimoji="1" lang="en-US" altLang="ja-JP" sz="1800" b="1" i="0">
                  <a:solidFill>
                    <a:srgbClr val="FF0000"/>
                  </a:solidFill>
                  <a:latin typeface="Cambria Math" panose="02040503050406030204" pitchFamily="18" charset="0"/>
                  <a:ea typeface="Cambria Math" panose="02040503050406030204" pitchFamily="18" charset="0"/>
                </a:rPr>
                <a:t>𝑩</a:t>
              </a:r>
              <a:r>
                <a:rPr kumimoji="1" lang="ja-JP" altLang="en-US" sz="1800" i="1">
                  <a:latin typeface="Cambria Math" panose="02040503050406030204" pitchFamily="18" charset="0"/>
                </a:rPr>
                <a:t> </a:t>
              </a:r>
              <a:r>
                <a:rPr kumimoji="1" lang="en-US" altLang="ja-JP" sz="1800" b="0" i="0">
                  <a:latin typeface="Cambria Math" panose="02040503050406030204" pitchFamily="18" charset="0"/>
                  <a:ea typeface="Cambria Math" panose="02040503050406030204" pitchFamily="18" charset="0"/>
                </a:rPr>
                <a:t>∗</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𝑒[𝑆𝑒𝑛𝑠]</a:t>
              </a:r>
              <a:r>
                <a:rPr kumimoji="1" lang="en-US" altLang="ja-JP" sz="1800" b="0" i="0">
                  <a:latin typeface="Cambria Math" panose="02040503050406030204" pitchFamily="18" charset="0"/>
                  <a:ea typeface="Cambria Math" panose="02040503050406030204" pitchFamily="18" charset="0"/>
                </a:rPr>
                <a:t>+〖</a:t>
              </a:r>
              <a:r>
                <a:rPr kumimoji="1" lang="en-US" altLang="ja-JP" sz="1800" b="1" i="0">
                  <a:solidFill>
                    <a:srgbClr val="FF0000"/>
                  </a:solidFill>
                  <a:latin typeface="Cambria Math" panose="02040503050406030204" pitchFamily="18" charset="0"/>
                  <a:ea typeface="Cambria Math" panose="02040503050406030204" pitchFamily="18" charset="0"/>
                </a:rPr>
                <a:t>𝑪</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〖∗𝑒[𝑆𝑒𝑛𝑠]〗^(−1)</a:t>
              </a:r>
              <a:r>
                <a:rPr kumimoji="1" lang="en-US" altLang="ja-JP" sz="1800" b="0" i="0">
                  <a:latin typeface="Cambria Math" panose="02040503050406030204" pitchFamily="18" charset="0"/>
                  <a:ea typeface="Cambria Math" panose="02040503050406030204" pitchFamily="18" charset="0"/>
                </a:rPr>
                <a:t>∗</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𝑒[𝐷𝑁]〗^2</a:t>
              </a:r>
              <a:r>
                <a:rPr kumimoji="1" lang="en-US" altLang="ja-JP" sz="1800" b="0" i="0">
                  <a:latin typeface="Cambria Math" panose="02040503050406030204" pitchFamily="18" charset="0"/>
                  <a:ea typeface="Cambria Math" panose="02040503050406030204" pitchFamily="18" charset="0"/>
                </a:rPr>
                <a:t>=</a:t>
              </a:r>
              <a:r>
                <a:rPr kumimoji="1" lang="en-US" altLang="ja-JP" sz="1800" b="1" i="0">
                  <a:solidFill>
                    <a:srgbClr val="FF0000"/>
                  </a:solidFill>
                  <a:latin typeface="Cambria Math" panose="02040503050406030204" pitchFamily="18" charset="0"/>
                  <a:ea typeface="Cambria Math" panose="02040503050406030204" pitchFamily="18" charset="0"/>
                </a:rPr>
                <a:t>𝑫</a:t>
              </a:r>
              <a:endParaRPr kumimoji="1" lang="ja-JP" altLang="en-US" sz="1800" b="1" i="1">
                <a:solidFill>
                  <a:srgbClr val="FF0000"/>
                </a:solidFill>
                <a:latin typeface="Cambria Math" panose="02040503050406030204" pitchFamily="18" charset="0"/>
              </a:endParaRPr>
            </a:p>
          </xdr:txBody>
        </xdr:sp>
      </mc:Fallback>
    </mc:AlternateContent>
    <xdr:clientData/>
  </xdr:oneCellAnchor>
  <xdr:oneCellAnchor>
    <xdr:from>
      <xdr:col>0</xdr:col>
      <xdr:colOff>457040</xdr:colOff>
      <xdr:row>171</xdr:row>
      <xdr:rowOff>63234</xdr:rowOff>
    </xdr:from>
    <xdr:ext cx="13861677" cy="1266264"/>
    <mc:AlternateContent xmlns:mc="http://schemas.openxmlformats.org/markup-compatibility/2006" xmlns:a14="http://schemas.microsoft.com/office/drawing/2010/main">
      <mc:Choice Requires="a14">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457040" y="46885413"/>
              <a:ext cx="13861677" cy="12662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 xmlns:m="http://schemas.openxmlformats.org/officeDocument/2006/math">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𝐴</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𝑘</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latin typeface="Cambria Math" panose="02040503050406030204" pitchFamily="18" charset="0"/>
                      <a:ea typeface="Cambria Math" panose="02040503050406030204" pitchFamily="18" charset="0"/>
                    </a:rPr>
                    <m:t>𝐵</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oMath>
              </a14:m>
              <a:r>
                <a:rPr kumimoji="1" lang="ja-JP" altLang="en-US" sz="1800" i="1">
                  <a:latin typeface="Cambria Math" panose="02040503050406030204" pitchFamily="18" charset="0"/>
                </a:rPr>
                <a:t> </a:t>
              </a:r>
              <a14:m>
                <m:oMath xmlns:m="http://schemas.openxmlformats.org/officeDocument/2006/math">
                  <m:r>
                    <a:rPr kumimoji="1" lang="en-US" altLang="ja-JP" sz="1800" b="0" i="1">
                      <a:latin typeface="Cambria Math" panose="02040503050406030204" pitchFamily="18" charset="0"/>
                      <a:ea typeface="Cambria Math" panose="02040503050406030204" pitchFamily="18" charset="0"/>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r>
                    <a:rPr kumimoji="1" lang="en-US" altLang="ja-JP" sz="1800" b="0" i="1">
                      <a:latin typeface="Cambria Math" panose="02040503050406030204" pitchFamily="18" charset="0"/>
                      <a:ea typeface="Cambria Math" panose="02040503050406030204" pitchFamily="18" charset="0"/>
                    </a:rPr>
                    <m:t>+</m:t>
                  </m:r>
                  <m:sSup>
                    <m:sSupPr>
                      <m:ctrlPr>
                        <a:rPr kumimoji="1" lang="en-US" altLang="ja-JP" sz="1800" b="0" i="1">
                          <a:latin typeface="Cambria Math" panose="02040503050406030204" pitchFamily="18" charset="0"/>
                          <a:ea typeface="Cambria Math" panose="02040503050406030204" pitchFamily="18" charset="0"/>
                        </a:rPr>
                      </m:ctrlPr>
                    </m:sSupPr>
                    <m:e>
                      <m:r>
                        <a:rPr kumimoji="1" lang="en-US" altLang="ja-JP" sz="1800" b="0" i="1">
                          <a:latin typeface="Cambria Math" panose="02040503050406030204" pitchFamily="18" charset="0"/>
                          <a:ea typeface="Cambria Math" panose="02040503050406030204" pitchFamily="18" charset="0"/>
                        </a:rPr>
                        <m:t>𝐶</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−1</m:t>
                          </m:r>
                        </m:sup>
                      </m:sSup>
                      <m:r>
                        <a:rPr kumimoji="1" lang="en-US" altLang="ja-JP" sz="1800" b="0" i="1">
                          <a:latin typeface="Cambria Math" panose="02040503050406030204" pitchFamily="18" charset="0"/>
                          <a:ea typeface="Cambria Math" panose="02040503050406030204" pitchFamily="18" charset="0"/>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𝐷</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oMath>
              </a14:m>
              <a:r>
                <a:rPr kumimoji="1" lang="en-US" altLang="ja-JP" sz="1800" i="1">
                  <a:latin typeface="Cambria Math" panose="02040503050406030204" pitchFamily="18" charset="0"/>
                  <a:ea typeface="Cambria Math" panose="02040503050406030204" pitchFamily="18" charset="0"/>
                </a:rPr>
                <a:t>  </a:t>
              </a:r>
              <a:r>
                <a:rPr kumimoji="1" lang="ja-JP" altLang="en-US" sz="1800" i="1">
                  <a:latin typeface="Cambria Math" panose="02040503050406030204" pitchFamily="18" charset="0"/>
                  <a:ea typeface="Cambria Math" panose="02040503050406030204" pitchFamily="18" charset="0"/>
                </a:rPr>
                <a:t>　　</a:t>
              </a:r>
              <a:r>
                <a:rPr kumimoji="1" lang="en-US" altLang="ja-JP" sz="1800" i="0">
                  <a:latin typeface="Cambria Math" panose="02040503050406030204" pitchFamily="18" charset="0"/>
                  <a:ea typeface="Cambria Math" panose="02040503050406030204" pitchFamily="18" charset="0"/>
                </a:rPr>
                <a:t>[@SNR  0dB</a:t>
              </a:r>
              <a:r>
                <a:rPr kumimoji="1" lang="en-US" altLang="ja-JP" sz="1800" i="0" baseline="0">
                  <a:latin typeface="Cambria Math" panose="02040503050406030204" pitchFamily="18" charset="0"/>
                  <a:ea typeface="Cambria Math" panose="02040503050406030204" pitchFamily="18" charset="0"/>
                </a:rPr>
                <a:t> </a:t>
              </a:r>
              <a:r>
                <a:rPr kumimoji="1" lang="ja-JP" altLang="en-US" sz="1800" i="0" baseline="0">
                  <a:latin typeface="Cambria Math" panose="02040503050406030204" pitchFamily="18" charset="0"/>
                  <a:ea typeface="Cambria Math" panose="02040503050406030204" pitchFamily="18" charset="0"/>
                </a:rPr>
                <a:t>位置</a:t>
              </a:r>
              <a:r>
                <a:rPr kumimoji="1" lang="en-US" altLang="ja-JP" sz="1800" i="0" baseline="0">
                  <a:latin typeface="Cambria Math" panose="02040503050406030204" pitchFamily="18" charset="0"/>
                  <a:ea typeface="Cambria Math" panose="02040503050406030204" pitchFamily="18" charset="0"/>
                </a:rPr>
                <a:t>]</a:t>
              </a:r>
              <a:endParaRPr kumimoji="1" lang="en-US" altLang="ja-JP" sz="1800" i="0">
                <a:latin typeface="Cambria Math" panose="02040503050406030204" pitchFamily="18" charset="0"/>
                <a:ea typeface="Cambria Math" panose="02040503050406030204" pitchFamily="18" charset="0"/>
              </a:endParaRPr>
            </a:p>
            <a:p>
              <a:pPr marL="0" marR="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𝐴</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𝑘</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𝐵</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oMath>
              </a14:m>
              <a:r>
                <a:rPr kumimoji="1" lang="ja-JP" altLang="ja-JP" sz="1800" i="1">
                  <a:solidFill>
                    <a:schemeClr val="tx1"/>
                  </a:solidFill>
                  <a:effectLst/>
                  <a:latin typeface="Cambria Math" panose="02040503050406030204" pitchFamily="18" charset="0"/>
                  <a:ea typeface="+mn-ea"/>
                  <a:cs typeface="+mn-cs"/>
                </a:rPr>
                <a:t> </a:t>
              </a:r>
              <a14:m>
                <m:oMath xmlns:m="http://schemas.openxmlformats.org/officeDocument/2006/math">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𝐶</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−1</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oMath>
              </a14:m>
              <a:r>
                <a:rPr kumimoji="1" lang="ja-JP" altLang="ja-JP" sz="1800" i="1">
                  <a:solidFill>
                    <a:schemeClr val="tx1"/>
                  </a:solidFill>
                  <a:effectLst/>
                  <a:latin typeface="Cambria Math" panose="02040503050406030204" pitchFamily="18" charset="0"/>
                  <a:ea typeface="+mn-ea"/>
                  <a:cs typeface="+mn-cs"/>
                </a:rPr>
                <a:t>　　</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r>
                <a:rPr kumimoji="1" lang="ja-JP" altLang="en-US" sz="1800" i="0">
                  <a:solidFill>
                    <a:schemeClr val="tx1"/>
                  </a:solidFill>
                  <a:effectLst/>
                  <a:latin typeface="Cambria Math" panose="02040503050406030204" pitchFamily="18" charset="0"/>
                  <a:ea typeface="+mn-ea"/>
                  <a:cs typeface="+mn-cs"/>
                </a:rPr>
                <a:t>中間</a:t>
              </a:r>
              <a:r>
                <a:rPr kumimoji="1" lang="ja-JP" altLang="ja-JP" sz="1800" i="0" baseline="0">
                  <a:solidFill>
                    <a:schemeClr val="tx1"/>
                  </a:solidFill>
                  <a:effectLst/>
                  <a:latin typeface="Cambria Math" panose="02040503050406030204" pitchFamily="18" charset="0"/>
                  <a:ea typeface="+mn-ea"/>
                  <a:cs typeface="+mn-cs"/>
                </a:rPr>
                <a:t>位置</a:t>
              </a:r>
              <a:r>
                <a:rPr kumimoji="1" lang="en-US" altLang="ja-JP" sz="1800" i="0" baseline="0">
                  <a:solidFill>
                    <a:schemeClr val="tx1"/>
                  </a:solidFill>
                  <a:effectLst/>
                  <a:latin typeface="Cambria Math" panose="02040503050406030204" pitchFamily="18" charset="0"/>
                  <a:ea typeface="Cambria Math" panose="02040503050406030204" pitchFamily="18" charset="0"/>
                  <a:cs typeface="+mn-cs"/>
                </a:rPr>
                <a:t>]</a:t>
              </a:r>
              <a:endParaRPr lang="ja-JP" altLang="ja-JP" sz="1800">
                <a:effectLst/>
                <a:latin typeface="Cambria Math" panose="02040503050406030204" pitchFamily="18" charset="0"/>
              </a:endParaRPr>
            </a:p>
            <a:p>
              <a:pPr marL="0" marR="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𝐴</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𝑘</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𝐵</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oMath>
              </a14:m>
              <a:r>
                <a:rPr kumimoji="1" lang="ja-JP" altLang="ja-JP" sz="1800" i="1">
                  <a:solidFill>
                    <a:schemeClr val="tx1"/>
                  </a:solidFill>
                  <a:effectLst/>
                  <a:latin typeface="Cambria Math" panose="02040503050406030204" pitchFamily="18" charset="0"/>
                  <a:ea typeface="+mn-ea"/>
                  <a:cs typeface="+mn-cs"/>
                </a:rPr>
                <a:t> </a:t>
              </a:r>
              <a14:m>
                <m:oMath xmlns:m="http://schemas.openxmlformats.org/officeDocument/2006/math">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𝐶</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−1</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oMath>
              </a14:m>
              <a:r>
                <a:rPr lang="en-US" altLang="ja-JP" sz="1800">
                  <a:effectLst/>
                  <a:latin typeface="Cambria Math" panose="02040503050406030204" pitchFamily="18" charset="0"/>
                  <a:ea typeface="Cambria Math" panose="02040503050406030204" pitchFamily="18" charset="0"/>
                </a:rPr>
                <a:t>)</a:t>
              </a:r>
              <a:r>
                <a:rPr lang="ja-JP" altLang="en-US" sz="1800">
                  <a:effectLst/>
                  <a:latin typeface="Cambria Math" panose="02040503050406030204" pitchFamily="18" charset="0"/>
                  <a:ea typeface="Cambria Math" panose="02040503050406030204" pitchFamily="18" charset="0"/>
                </a:rPr>
                <a:t>　　</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r>
                <a:rPr kumimoji="1" lang="ja-JP" altLang="en-US" sz="1800" i="0">
                  <a:solidFill>
                    <a:schemeClr val="tx1"/>
                  </a:solidFill>
                  <a:effectLst/>
                  <a:latin typeface="Cambria Math" panose="02040503050406030204" pitchFamily="18" charset="0"/>
                  <a:ea typeface="+mn-ea"/>
                  <a:cs typeface="+mn-cs"/>
                </a:rPr>
                <a:t>信号</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100%</a:t>
              </a:r>
              <a:r>
                <a:rPr kumimoji="1" lang="ja-JP" altLang="ja-JP" sz="1800" i="0" baseline="0">
                  <a:solidFill>
                    <a:schemeClr val="tx1"/>
                  </a:solidFill>
                  <a:effectLst/>
                  <a:latin typeface="Cambria Math" panose="02040503050406030204" pitchFamily="18" charset="0"/>
                  <a:ea typeface="+mn-ea"/>
                  <a:cs typeface="+mn-cs"/>
                </a:rPr>
                <a:t>位置</a:t>
              </a:r>
              <a:r>
                <a:rPr kumimoji="1" lang="en-US" altLang="ja-JP" sz="1800" i="0" baseline="0">
                  <a:solidFill>
                    <a:schemeClr val="tx1"/>
                  </a:solidFill>
                  <a:effectLst/>
                  <a:latin typeface="Cambria Math" panose="02040503050406030204" pitchFamily="18" charset="0"/>
                  <a:ea typeface="Cambria Math" panose="02040503050406030204" pitchFamily="18" charset="0"/>
                  <a:cs typeface="+mn-cs"/>
                </a:rPr>
                <a:t>]</a:t>
              </a:r>
              <a:endParaRPr lang="ja-JP" altLang="ja-JP" sz="1800">
                <a:effectLst/>
                <a:latin typeface="Cambria Math" panose="02040503050406030204" pitchFamily="18" charset="0"/>
              </a:endParaRPr>
            </a:p>
          </xdr:txBody>
        </xdr:sp>
      </mc:Choice>
      <mc:Fallback xmlns="">
        <xdr:sp macro="" textlink="">
          <xdr:nvSpPr>
            <xdr:cNvPr id="32" name="テキスト ボックス 31"/>
            <xdr:cNvSpPr txBox="1"/>
          </xdr:nvSpPr>
          <xdr:spPr>
            <a:xfrm>
              <a:off x="457040" y="46885413"/>
              <a:ext cx="13861677" cy="12662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𝐴(𝐿,𝐼𝑆𝑂 𝑀𝐼𝑁)∗𝑘^2  ∗𝑒[𝑆𝑒𝑛𝑠]+</a:t>
              </a:r>
              <a:r>
                <a:rPr kumimoji="1" lang="en-US" altLang="ja-JP" sz="1800" b="0" i="0">
                  <a:latin typeface="Cambria Math" panose="02040503050406030204" pitchFamily="18" charset="0"/>
                  <a:ea typeface="Cambria Math" panose="02040503050406030204" pitchFamily="18" charset="0"/>
                </a:rPr>
                <a:t>𝐵</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(𝐿,𝐼𝑆𝑂 𝑀𝐼𝑁)</a:t>
              </a:r>
              <a:r>
                <a:rPr kumimoji="1" lang="ja-JP" altLang="en-US" sz="1800" i="1">
                  <a:latin typeface="Cambria Math" panose="02040503050406030204" pitchFamily="18" charset="0"/>
                </a:rPr>
                <a:t> </a:t>
              </a:r>
              <a:r>
                <a:rPr kumimoji="1" lang="en-US" altLang="ja-JP" sz="1800" b="0" i="0">
                  <a:latin typeface="Cambria Math" panose="02040503050406030204" pitchFamily="18" charset="0"/>
                  <a:ea typeface="Cambria Math" panose="02040503050406030204" pitchFamily="18" charset="0"/>
                </a:rPr>
                <a:t>∗</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𝑒[𝑆𝑒𝑛𝑠]</a:t>
              </a:r>
              <a:r>
                <a:rPr kumimoji="1" lang="en-US" altLang="ja-JP" sz="1800" b="0" i="0">
                  <a:latin typeface="Cambria Math" panose="02040503050406030204" pitchFamily="18" charset="0"/>
                  <a:ea typeface="Cambria Math" panose="02040503050406030204" pitchFamily="18" charset="0"/>
                </a:rPr>
                <a:t>+〖𝐶</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〖(𝐿,𝐼𝑆𝑂 𝑀𝐼𝑁)∗𝑒[𝑆𝑒𝑛𝑠]〗^(−1)</a:t>
              </a:r>
              <a:r>
                <a:rPr kumimoji="1" lang="en-US" altLang="ja-JP" sz="1800" b="0" i="0">
                  <a:latin typeface="Cambria Math" panose="02040503050406030204" pitchFamily="18" charset="0"/>
                  <a:ea typeface="Cambria Math" panose="02040503050406030204" pitchFamily="18" charset="0"/>
                </a:rPr>
                <a:t>∗</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𝑒[𝐷𝑁]〗^2</a:t>
              </a:r>
              <a:r>
                <a:rPr kumimoji="1" lang="en-US" altLang="ja-JP" sz="1800" b="0" i="0">
                  <a:latin typeface="Cambria Math" panose="02040503050406030204" pitchFamily="18" charset="0"/>
                  <a:ea typeface="Cambria Math" panose="02040503050406030204" pitchFamily="18" charset="0"/>
                </a:rPr>
                <a:t>=𝐷</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(𝐿,𝐼𝑆𝑂 𝑀𝐼𝑁)</a:t>
              </a:r>
              <a:r>
                <a:rPr kumimoji="1" lang="en-US" altLang="ja-JP" sz="1800" i="1">
                  <a:latin typeface="Cambria Math" panose="02040503050406030204" pitchFamily="18" charset="0"/>
                  <a:ea typeface="Cambria Math" panose="02040503050406030204" pitchFamily="18" charset="0"/>
                </a:rPr>
                <a:t>  </a:t>
              </a:r>
              <a:r>
                <a:rPr kumimoji="1" lang="ja-JP" altLang="en-US" sz="1800" i="1">
                  <a:latin typeface="Cambria Math" panose="02040503050406030204" pitchFamily="18" charset="0"/>
                  <a:ea typeface="Cambria Math" panose="02040503050406030204" pitchFamily="18" charset="0"/>
                </a:rPr>
                <a:t>　　</a:t>
              </a:r>
              <a:r>
                <a:rPr kumimoji="1" lang="en-US" altLang="ja-JP" sz="1800" i="0">
                  <a:latin typeface="Cambria Math" panose="02040503050406030204" pitchFamily="18" charset="0"/>
                  <a:ea typeface="Cambria Math" panose="02040503050406030204" pitchFamily="18" charset="0"/>
                </a:rPr>
                <a:t>[@SNR  0dB</a:t>
              </a:r>
              <a:r>
                <a:rPr kumimoji="1" lang="en-US" altLang="ja-JP" sz="1800" i="0" baseline="0">
                  <a:latin typeface="Cambria Math" panose="02040503050406030204" pitchFamily="18" charset="0"/>
                  <a:ea typeface="Cambria Math" panose="02040503050406030204" pitchFamily="18" charset="0"/>
                </a:rPr>
                <a:t> </a:t>
              </a:r>
              <a:r>
                <a:rPr kumimoji="1" lang="ja-JP" altLang="en-US" sz="1800" i="0" baseline="0">
                  <a:latin typeface="Cambria Math" panose="02040503050406030204" pitchFamily="18" charset="0"/>
                  <a:ea typeface="Cambria Math" panose="02040503050406030204" pitchFamily="18" charset="0"/>
                </a:rPr>
                <a:t>位置</a:t>
              </a:r>
              <a:r>
                <a:rPr kumimoji="1" lang="en-US" altLang="ja-JP" sz="1800" i="0" baseline="0">
                  <a:latin typeface="Cambria Math" panose="02040503050406030204" pitchFamily="18" charset="0"/>
                  <a:ea typeface="Cambria Math" panose="02040503050406030204" pitchFamily="18" charset="0"/>
                </a:rPr>
                <a:t>]</a:t>
              </a:r>
              <a:endParaRPr kumimoji="1" lang="en-US" altLang="ja-JP" sz="1800" i="0">
                <a:latin typeface="Cambria Math" panose="02040503050406030204" pitchFamily="18" charset="0"/>
                <a:ea typeface="Cambria Math" panose="02040503050406030204" pitchFamily="18" charset="0"/>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𝐴(𝑀,𝐼𝑆𝑂 𝑀𝐼𝑁)∗𝑘^2  ∗𝑒[𝑆𝑒𝑛𝑠]+𝐵(𝑀,𝐼𝑆𝑂 𝑀𝐼𝑁)</a:t>
              </a:r>
              <a:r>
                <a:rPr kumimoji="1" lang="ja-JP" altLang="ja-JP" sz="1800" i="1">
                  <a:solidFill>
                    <a:schemeClr val="tx1"/>
                  </a:solidFill>
                  <a:effectLst/>
                  <a:latin typeface="Cambria Math" panose="02040503050406030204" pitchFamily="18" charset="0"/>
                  <a:ea typeface="+mn-ea"/>
                  <a:cs typeface="+mn-cs"/>
                </a:rPr>
                <a:t>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∗𝑒[𝑆𝑒𝑛𝑠]+〖𝐶〖(𝑀,𝐼𝑆𝑂 𝑀𝐼𝑁)∗𝑒[𝑆𝑒𝑛𝑠]〗^(−1)∗𝑒[𝐷𝑁]〗^2=𝐷(𝑀,𝐼𝑆𝑂 𝑀𝐼𝑁)</a:t>
              </a:r>
              <a:r>
                <a:rPr kumimoji="1" lang="ja-JP" altLang="ja-JP" sz="1800" i="1">
                  <a:solidFill>
                    <a:schemeClr val="tx1"/>
                  </a:solidFill>
                  <a:effectLst/>
                  <a:latin typeface="Cambria Math" panose="02040503050406030204" pitchFamily="18" charset="0"/>
                  <a:ea typeface="+mn-ea"/>
                  <a:cs typeface="+mn-cs"/>
                </a:rPr>
                <a:t>　　</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r>
                <a:rPr kumimoji="1" lang="ja-JP" altLang="en-US" sz="1800" i="0">
                  <a:solidFill>
                    <a:schemeClr val="tx1"/>
                  </a:solidFill>
                  <a:effectLst/>
                  <a:latin typeface="Cambria Math" panose="02040503050406030204" pitchFamily="18" charset="0"/>
                  <a:ea typeface="+mn-ea"/>
                  <a:cs typeface="+mn-cs"/>
                </a:rPr>
                <a:t>中間</a:t>
              </a:r>
              <a:r>
                <a:rPr kumimoji="1" lang="ja-JP" altLang="ja-JP" sz="1800" i="0" baseline="0">
                  <a:solidFill>
                    <a:schemeClr val="tx1"/>
                  </a:solidFill>
                  <a:effectLst/>
                  <a:latin typeface="Cambria Math" panose="02040503050406030204" pitchFamily="18" charset="0"/>
                  <a:ea typeface="+mn-ea"/>
                  <a:cs typeface="+mn-cs"/>
                </a:rPr>
                <a:t>位置</a:t>
              </a:r>
              <a:r>
                <a:rPr kumimoji="1" lang="en-US" altLang="ja-JP" sz="1800" i="0" baseline="0">
                  <a:solidFill>
                    <a:schemeClr val="tx1"/>
                  </a:solidFill>
                  <a:effectLst/>
                  <a:latin typeface="Cambria Math" panose="02040503050406030204" pitchFamily="18" charset="0"/>
                  <a:ea typeface="Cambria Math" panose="02040503050406030204" pitchFamily="18" charset="0"/>
                  <a:cs typeface="+mn-cs"/>
                </a:rPr>
                <a:t>]</a:t>
              </a:r>
              <a:endParaRPr lang="ja-JP" altLang="ja-JP" sz="1800">
                <a:effectLst/>
                <a:latin typeface="Cambria Math" panose="02040503050406030204" pitchFamily="18" charset="0"/>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𝐴(𝐻,𝐼𝑆𝑂 𝑀𝐼𝑁)∗𝑘^2  ∗𝑒[𝑆𝑒𝑛𝑠]+𝐵(𝐻,𝐼𝑆𝑂 𝑀𝐼𝑁)</a:t>
              </a:r>
              <a:r>
                <a:rPr kumimoji="1" lang="ja-JP" altLang="ja-JP" sz="1800" i="1">
                  <a:solidFill>
                    <a:schemeClr val="tx1"/>
                  </a:solidFill>
                  <a:effectLst/>
                  <a:latin typeface="Cambria Math" panose="02040503050406030204" pitchFamily="18" charset="0"/>
                  <a:ea typeface="+mn-ea"/>
                  <a:cs typeface="+mn-cs"/>
                </a:rPr>
                <a:t>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∗𝑒[𝑆𝑒𝑛𝑠]+〖𝐶〖(𝐻,𝐼𝑆𝑂 𝑀𝐼𝑁)∗𝑒[𝑆𝑒𝑛𝑠]〗^(−1)∗𝑒[𝐷𝑁]〗^2=𝐷(𝐻,𝐼𝑆𝑂 𝑀𝐼𝑁</a:t>
              </a:r>
              <a:r>
                <a:rPr lang="en-US" altLang="ja-JP" sz="1800">
                  <a:effectLst/>
                  <a:latin typeface="Cambria Math" panose="02040503050406030204" pitchFamily="18" charset="0"/>
                  <a:ea typeface="Cambria Math" panose="02040503050406030204" pitchFamily="18" charset="0"/>
                </a:rPr>
                <a:t>)</a:t>
              </a:r>
              <a:r>
                <a:rPr lang="ja-JP" altLang="en-US" sz="1800">
                  <a:effectLst/>
                  <a:latin typeface="Cambria Math" panose="02040503050406030204" pitchFamily="18" charset="0"/>
                  <a:ea typeface="Cambria Math" panose="02040503050406030204" pitchFamily="18" charset="0"/>
                </a:rPr>
                <a:t>　　</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r>
                <a:rPr kumimoji="1" lang="ja-JP" altLang="en-US" sz="1800" i="0">
                  <a:solidFill>
                    <a:schemeClr val="tx1"/>
                  </a:solidFill>
                  <a:effectLst/>
                  <a:latin typeface="Cambria Math" panose="02040503050406030204" pitchFamily="18" charset="0"/>
                  <a:ea typeface="+mn-ea"/>
                  <a:cs typeface="+mn-cs"/>
                </a:rPr>
                <a:t>信号</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100%</a:t>
              </a:r>
              <a:r>
                <a:rPr kumimoji="1" lang="ja-JP" altLang="ja-JP" sz="1800" i="0" baseline="0">
                  <a:solidFill>
                    <a:schemeClr val="tx1"/>
                  </a:solidFill>
                  <a:effectLst/>
                  <a:latin typeface="Cambria Math" panose="02040503050406030204" pitchFamily="18" charset="0"/>
                  <a:ea typeface="+mn-ea"/>
                  <a:cs typeface="+mn-cs"/>
                </a:rPr>
                <a:t>位置</a:t>
              </a:r>
              <a:r>
                <a:rPr kumimoji="1" lang="en-US" altLang="ja-JP" sz="1800" i="0" baseline="0">
                  <a:solidFill>
                    <a:schemeClr val="tx1"/>
                  </a:solidFill>
                  <a:effectLst/>
                  <a:latin typeface="Cambria Math" panose="02040503050406030204" pitchFamily="18" charset="0"/>
                  <a:ea typeface="Cambria Math" panose="02040503050406030204" pitchFamily="18" charset="0"/>
                  <a:cs typeface="+mn-cs"/>
                </a:rPr>
                <a:t>]</a:t>
              </a:r>
              <a:endParaRPr lang="ja-JP" altLang="ja-JP" sz="1800">
                <a:effectLst/>
                <a:latin typeface="Cambria Math" panose="02040503050406030204" pitchFamily="18" charset="0"/>
              </a:endParaRPr>
            </a:p>
          </xdr:txBody>
        </xdr:sp>
      </mc:Fallback>
    </mc:AlternateContent>
    <xdr:clientData/>
  </xdr:oneCellAnchor>
  <xdr:oneCellAnchor>
    <xdr:from>
      <xdr:col>0</xdr:col>
      <xdr:colOff>435429</xdr:colOff>
      <xdr:row>177</xdr:row>
      <xdr:rowOff>206870</xdr:rowOff>
    </xdr:from>
    <xdr:ext cx="11118867" cy="880369"/>
    <mc:AlternateContent xmlns:mc="http://schemas.openxmlformats.org/markup-compatibility/2006" xmlns:a14="http://schemas.microsoft.com/office/drawing/2010/main">
      <mc:Choice Requires="a14">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435429" y="48661906"/>
              <a:ext cx="11118867" cy="880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d>
                    <m:dPr>
                      <m:begChr m:val="["/>
                      <m:endChr m:val="]"/>
                      <m:ctrlPr>
                        <a:rPr kumimoji="1" lang="en-US" altLang="ja-JP" sz="1800" i="1">
                          <a:latin typeface="Cambria Math" panose="02040503050406030204" pitchFamily="18" charset="0"/>
                          <a:ea typeface="Cambria Math" panose="02040503050406030204" pitchFamily="18" charset="0"/>
                        </a:rPr>
                      </m:ctrlPr>
                    </m:dPr>
                    <m:e>
                      <m:m>
                        <m:mPr>
                          <m:mcs>
                            <m:mc>
                              <m:mcPr>
                                <m:count m:val="3"/>
                                <m:mcJc m:val="center"/>
                              </m:mcPr>
                            </m:mc>
                          </m:mcs>
                          <m:ctrlPr>
                            <a:rPr kumimoji="1" lang="en-US" altLang="ja-JP" sz="1800" i="1">
                              <a:latin typeface="Cambria Math" panose="02040503050406030204" pitchFamily="18" charset="0"/>
                              <a:ea typeface="Cambria Math" panose="02040503050406030204" pitchFamily="18" charset="0"/>
                            </a:rPr>
                          </m:ctrlPr>
                        </m:mP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𝐴</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𝐵</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ja-JP" altLang="en-US" sz="1800" i="1">
                                <a:solidFill>
                                  <a:schemeClr val="tx1"/>
                                </a:solidFill>
                                <a:effectLst/>
                                <a:latin typeface="Cambria Math" panose="02040503050406030204" pitchFamily="18" charset="0"/>
                                <a:ea typeface="+mn-ea"/>
                                <a:cs typeface="+mn-cs"/>
                              </a:rPr>
                              <m:t> </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𝐶</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ja-JP" altLang="en-US" sz="1800" i="1">
                                <a:solidFill>
                                  <a:schemeClr val="tx1"/>
                                </a:solidFill>
                                <a:effectLst/>
                                <a:latin typeface="Cambria Math" panose="02040503050406030204" pitchFamily="18" charset="0"/>
                                <a:ea typeface="+mn-ea"/>
                                <a:cs typeface="+mn-cs"/>
                              </a:rPr>
                              <m:t> </m:t>
                            </m:r>
                          </m:e>
                        </m:m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𝐴</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𝐵</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𝐶</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m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𝐴</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𝐵</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𝐶</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mr>
                      </m:m>
                    </m:e>
                  </m:d>
                </m:oMath>
              </a14:m>
              <a:r>
                <a:rPr kumimoji="1" lang="ja-JP" altLang="en-US" sz="1800" i="1">
                  <a:latin typeface="Cambria Math" panose="02040503050406030204" pitchFamily="18" charset="0"/>
                </a:rPr>
                <a:t> </a:t>
              </a:r>
              <a14:m>
                <m:oMath xmlns:m="http://schemas.openxmlformats.org/officeDocument/2006/math">
                  <m:r>
                    <a:rPr kumimoji="1" lang="en-US" altLang="ja-JP" sz="1800" b="0" i="1">
                      <a:latin typeface="Cambria Math" panose="02040503050406030204" pitchFamily="18" charset="0"/>
                      <a:ea typeface="Cambria Math" panose="02040503050406030204" pitchFamily="18" charset="0"/>
                    </a:rPr>
                    <m:t>∗</m:t>
                  </m:r>
                </m:oMath>
              </a14:m>
              <a:r>
                <a:rPr kumimoji="1" lang="ja-JP" altLang="en-US" sz="1800" i="1">
                  <a:latin typeface="Cambria Math" panose="02040503050406030204" pitchFamily="18" charset="0"/>
                </a:rPr>
                <a:t> </a:t>
              </a:r>
              <a14:m>
                <m:oMath xmlns:m="http://schemas.openxmlformats.org/officeDocument/2006/math">
                  <m:d>
                    <m:dPr>
                      <m:begChr m:val="["/>
                      <m:endChr m:val="]"/>
                      <m:ctrlPr>
                        <a:rPr kumimoji="1" lang="en-US" altLang="ja-JP" sz="1800" i="1">
                          <a:latin typeface="Cambria Math" panose="02040503050406030204" pitchFamily="18" charset="0"/>
                          <a:ea typeface="Cambria Math" panose="02040503050406030204" pitchFamily="18" charset="0"/>
                        </a:rPr>
                      </m:ctrlPr>
                    </m:dPr>
                    <m:e>
                      <m:m>
                        <m:mPr>
                          <m:mcs>
                            <m:mc>
                              <m:mcPr>
                                <m:count m:val="1"/>
                                <m:mcJc m:val="center"/>
                              </m:mcPr>
                            </m:mc>
                          </m:mcs>
                          <m:ctrlPr>
                            <a:rPr kumimoji="1" lang="en-US" altLang="ja-JP" sz="1800" i="1">
                              <a:latin typeface="Cambria Math" panose="02040503050406030204" pitchFamily="18" charset="0"/>
                              <a:ea typeface="Cambria Math" panose="02040503050406030204" pitchFamily="18" charset="0"/>
                            </a:rPr>
                          </m:ctrlPr>
                        </m:mPr>
                        <m:mr>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𝑘</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e>
                        </m:m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e>
                        </m:mr>
                        <m:mr>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−1</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e>
                        </m:mr>
                      </m:m>
                    </m:e>
                  </m:d>
                  <m:r>
                    <a:rPr kumimoji="1" lang="en-US" altLang="ja-JP" sz="1800" b="0" i="1">
                      <a:latin typeface="Cambria Math" panose="02040503050406030204" pitchFamily="18" charset="0"/>
                      <a:ea typeface="Cambria Math" panose="02040503050406030204" pitchFamily="18" charset="0"/>
                    </a:rPr>
                    <m:t>=</m:t>
                  </m:r>
                  <m:d>
                    <m:dPr>
                      <m:begChr m:val="["/>
                      <m:endChr m:val="]"/>
                      <m:ctrlPr>
                        <a:rPr kumimoji="1" lang="en-US" altLang="ja-JP" sz="1800" i="1">
                          <a:solidFill>
                            <a:schemeClr val="tx1"/>
                          </a:solidFill>
                          <a:effectLst/>
                          <a:latin typeface="Cambria Math" panose="02040503050406030204" pitchFamily="18" charset="0"/>
                          <a:ea typeface="Cambria Math" panose="02040503050406030204" pitchFamily="18" charset="0"/>
                          <a:cs typeface="+mn-cs"/>
                        </a:rPr>
                      </m:ctrlPr>
                    </m:dPr>
                    <m:e>
                      <m:m>
                        <m:mPr>
                          <m:mcs>
                            <m:mc>
                              <m:mcPr>
                                <m:count m:val="1"/>
                                <m:mcJc m:val="center"/>
                              </m:mcPr>
                            </m:mc>
                          </m:mcs>
                          <m:ctrlPr>
                            <a:rPr kumimoji="1" lang="en-US" altLang="ja-JP" sz="1800" i="1">
                              <a:solidFill>
                                <a:schemeClr val="tx1"/>
                              </a:solidFill>
                              <a:effectLst/>
                              <a:latin typeface="Cambria Math" panose="02040503050406030204" pitchFamily="18" charset="0"/>
                              <a:ea typeface="Cambria Math" panose="02040503050406030204" pitchFamily="18" charset="0"/>
                              <a:cs typeface="+mn-cs"/>
                            </a:rPr>
                          </m:ctrlPr>
                        </m:mP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en-US" altLang="ja-JP" sz="1800" i="1">
                                <a:solidFill>
                                  <a:schemeClr val="tx1"/>
                                </a:solidFill>
                                <a:effectLst/>
                                <a:latin typeface="Cambria Math" panose="02040503050406030204" pitchFamily="18" charset="0"/>
                                <a:ea typeface="Cambria Math" panose="02040503050406030204" pitchFamily="18" charset="0"/>
                                <a:cs typeface="+mn-cs"/>
                              </a:rPr>
                              <m:t>  </m:t>
                            </m:r>
                          </m:e>
                        </m:m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en-US" altLang="ja-JP" sz="1800" i="1">
                                <a:solidFill>
                                  <a:schemeClr val="tx1"/>
                                </a:solidFill>
                                <a:effectLst/>
                                <a:latin typeface="Cambria Math" panose="02040503050406030204" pitchFamily="18" charset="0"/>
                                <a:ea typeface="Cambria Math" panose="02040503050406030204" pitchFamily="18" charset="0"/>
                                <a:cs typeface="+mn-cs"/>
                              </a:rPr>
                              <m:t>  </m:t>
                            </m:r>
                          </m:e>
                        </m:m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en-US" altLang="ja-JP" sz="1800" i="1">
                                <a:solidFill>
                                  <a:schemeClr val="tx1"/>
                                </a:solidFill>
                                <a:effectLst/>
                                <a:latin typeface="Cambria Math" panose="02040503050406030204" pitchFamily="18" charset="0"/>
                                <a:ea typeface="Cambria Math" panose="02040503050406030204" pitchFamily="18" charset="0"/>
                                <a:cs typeface="+mn-cs"/>
                              </a:rPr>
                              <m:t>  </m:t>
                            </m:r>
                          </m:e>
                        </m:mr>
                      </m:m>
                    </m:e>
                  </m:d>
                </m:oMath>
              </a14:m>
              <a:r>
                <a:rPr kumimoji="1" lang="ja-JP" altLang="en-US" sz="1800" i="1">
                  <a:latin typeface="Cambria Math" panose="02040503050406030204" pitchFamily="18" charset="0"/>
                </a:rPr>
                <a:t> </a:t>
              </a:r>
            </a:p>
          </xdr:txBody>
        </xdr:sp>
      </mc:Choice>
      <mc:Fallback xmlns="">
        <xdr:sp macro="" textlink="">
          <xdr:nvSpPr>
            <xdr:cNvPr id="12" name="テキスト ボックス 11"/>
            <xdr:cNvSpPr txBox="1"/>
          </xdr:nvSpPr>
          <xdr:spPr>
            <a:xfrm>
              <a:off x="435429" y="48661906"/>
              <a:ext cx="11118867" cy="880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kumimoji="1" lang="en-US" altLang="ja-JP" sz="1800" i="0">
                  <a:latin typeface="Cambria Math" panose="02040503050406030204" pitchFamily="18" charset="0"/>
                  <a:ea typeface="Cambria Math" panose="02040503050406030204" pitchFamily="18" charset="0"/>
                </a:rPr>
                <a:t>[■8(</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𝐴(𝐿,𝐼𝑆𝑂 𝑀𝐼𝑁)&amp;𝐵(𝐿,𝐼𝑆𝑂 𝑀𝐼𝑁)</a:t>
              </a:r>
              <a:r>
                <a:rPr kumimoji="1" lang="ja-JP" altLang="en-US" sz="1800" b="0" i="0">
                  <a:solidFill>
                    <a:schemeClr val="tx1"/>
                  </a:solidFill>
                  <a:effectLst/>
                  <a:latin typeface="Cambria Math" panose="02040503050406030204" pitchFamily="18" charset="0"/>
                  <a:ea typeface="+mn-ea"/>
                  <a:cs typeface="+mn-cs"/>
                </a:rPr>
                <a:t>"</a:t>
              </a:r>
              <a:r>
                <a:rPr kumimoji="1" lang="ja-JP" altLang="en-US" sz="1800" i="0">
                  <a:solidFill>
                    <a:schemeClr val="tx1"/>
                  </a:solidFill>
                  <a:effectLst/>
                  <a:latin typeface="Cambria Math" panose="02040503050406030204" pitchFamily="18" charset="0"/>
                  <a:ea typeface="+mn-ea"/>
                  <a:cs typeface="+mn-cs"/>
                </a:rPr>
                <a:t> " &amp;</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𝐶(𝐿,𝐼𝑆𝑂 𝑀𝐼𝑁)</a:t>
              </a:r>
              <a:r>
                <a:rPr kumimoji="1" lang="ja-JP" altLang="en-US" sz="1800" b="0" i="0">
                  <a:solidFill>
                    <a:schemeClr val="tx1"/>
                  </a:solidFill>
                  <a:effectLst/>
                  <a:latin typeface="Cambria Math" panose="02040503050406030204" pitchFamily="18" charset="0"/>
                  <a:ea typeface="+mn-ea"/>
                  <a:cs typeface="+mn-cs"/>
                </a:rPr>
                <a:t>"</a:t>
              </a:r>
              <a:r>
                <a:rPr kumimoji="1" lang="ja-JP" altLang="en-US" sz="1800" i="0">
                  <a:solidFill>
                    <a:schemeClr val="tx1"/>
                  </a:solidFill>
                  <a:effectLst/>
                  <a:latin typeface="Cambria Math" panose="02040503050406030204" pitchFamily="18" charset="0"/>
                  <a:ea typeface="+mn-ea"/>
                  <a:cs typeface="+mn-cs"/>
                </a:rPr>
                <a:t> "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𝐴(𝑀,𝐼𝑆𝑂 𝑀𝐼𝑁)&amp;𝐵(𝑀,𝐼𝑆𝑂 𝑀𝐼𝑁)&amp;𝐶(𝑀,𝐼𝑆𝑂 𝑀𝐼𝑁)@𝐴(𝐻,𝐼𝑆𝑂 𝑀𝐼𝑁)&amp;𝐵(𝐻,𝐼𝑆𝑂 𝑀𝐼𝑁)&amp;𝐶(𝐻,𝐼𝑆𝑂 𝑀𝐼𝑁))]</a:t>
              </a:r>
              <a:r>
                <a:rPr kumimoji="1" lang="ja-JP" altLang="en-US" sz="1800" i="1">
                  <a:latin typeface="Cambria Math" panose="02040503050406030204" pitchFamily="18" charset="0"/>
                </a:rPr>
                <a:t> </a:t>
              </a:r>
              <a:r>
                <a:rPr kumimoji="1" lang="en-US" altLang="ja-JP" sz="1800" b="0" i="0">
                  <a:latin typeface="Cambria Math" panose="02040503050406030204" pitchFamily="18" charset="0"/>
                  <a:ea typeface="Cambria Math" panose="02040503050406030204" pitchFamily="18" charset="0"/>
                </a:rPr>
                <a:t>∗</a:t>
              </a:r>
              <a:r>
                <a:rPr kumimoji="1" lang="ja-JP" altLang="en-US" sz="1800" i="1">
                  <a:latin typeface="Cambria Math" panose="02040503050406030204" pitchFamily="18" charset="0"/>
                </a:rPr>
                <a:t> </a:t>
              </a:r>
              <a:r>
                <a:rPr kumimoji="1" lang="en-US" altLang="ja-JP" sz="1800" i="0">
                  <a:latin typeface="Cambria Math" panose="02040503050406030204" pitchFamily="18" charset="0"/>
                  <a:ea typeface="Cambria Math" panose="02040503050406030204" pitchFamily="18" charset="0"/>
                </a:rPr>
                <a:t>[■8(</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𝑘^2  ∗𝑒[𝑆𝑒𝑛𝑠]@𝑒[𝑆𝑒𝑛𝑠]@〖〖𝑒[𝑆𝑒𝑛𝑠]〗^(−1)∗𝑒[𝐷𝑁]〗^2 )]</a:t>
              </a:r>
              <a:r>
                <a:rPr kumimoji="1" lang="en-US" altLang="ja-JP" sz="1800" b="0" i="0">
                  <a:latin typeface="Cambria Math" panose="02040503050406030204" pitchFamily="18" charset="0"/>
                  <a:ea typeface="Cambria Math" panose="02040503050406030204" pitchFamily="18" charset="0"/>
                </a:rPr>
                <a:t>=</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[■8(</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𝐷(𝐿,𝐼𝑆𝑂 𝑀𝐼𝑁)"</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  "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𝐷(𝑀,𝐼𝑆𝑂 𝑀𝐼𝑁)"</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  "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𝐷(𝐻,𝐼𝑆𝑂 𝑀𝐼𝑁)"</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  " )]</a:t>
              </a:r>
              <a:r>
                <a:rPr kumimoji="1" lang="ja-JP" altLang="en-US" sz="1800" i="1">
                  <a:latin typeface="Cambria Math" panose="02040503050406030204" pitchFamily="18" charset="0"/>
                </a:rPr>
                <a:t> </a:t>
              </a:r>
            </a:p>
          </xdr:txBody>
        </xdr:sp>
      </mc:Fallback>
    </mc:AlternateContent>
    <xdr:clientData/>
  </xdr:oneCellAnchor>
  <xdr:oneCellAnchor>
    <xdr:from>
      <xdr:col>0</xdr:col>
      <xdr:colOff>340179</xdr:colOff>
      <xdr:row>184</xdr:row>
      <xdr:rowOff>258536</xdr:rowOff>
    </xdr:from>
    <xdr:ext cx="13362214" cy="934487"/>
    <mc:AlternateContent xmlns:mc="http://schemas.openxmlformats.org/markup-compatibility/2006" xmlns:a14="http://schemas.microsoft.com/office/drawing/2010/main">
      <mc:Choice Requires="a14">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40179" y="50618572"/>
              <a:ext cx="13362214" cy="9344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800" i="1">
                  <a:solidFill>
                    <a:schemeClr val="tx1"/>
                  </a:solidFill>
                  <a:effectLst/>
                  <a:latin typeface="Cambria Math" panose="02040503050406030204" pitchFamily="18" charset="0"/>
                  <a:ea typeface="+mn-ea"/>
                  <a:cs typeface="+mn-cs"/>
                </a:rPr>
                <a:t>  </a:t>
              </a:r>
              <a14:m>
                <m:oMath xmlns:m="http://schemas.openxmlformats.org/officeDocument/2006/math">
                  <m:d>
                    <m:dPr>
                      <m:begChr m:val="["/>
                      <m:endChr m:val="]"/>
                      <m:ctrlPr>
                        <a:rPr kumimoji="1" lang="en-US" altLang="ja-JP" sz="1800" i="1">
                          <a:solidFill>
                            <a:schemeClr val="tx1"/>
                          </a:solidFill>
                          <a:effectLst/>
                          <a:latin typeface="Cambria Math" panose="02040503050406030204" pitchFamily="18" charset="0"/>
                          <a:ea typeface="Cambria Math" panose="02040503050406030204" pitchFamily="18" charset="0"/>
                          <a:cs typeface="+mn-cs"/>
                        </a:rPr>
                      </m:ctrlPr>
                    </m:dPr>
                    <m:e>
                      <m:m>
                        <m:mPr>
                          <m:mcs>
                            <m:mc>
                              <m:mcPr>
                                <m:count m:val="1"/>
                                <m:mcJc m:val="center"/>
                              </m:mcPr>
                            </m:mc>
                          </m:mcs>
                          <m:ctrlPr>
                            <a:rPr kumimoji="1" lang="en-US" altLang="ja-JP" sz="1800" i="1">
                              <a:solidFill>
                                <a:schemeClr val="tx1"/>
                              </a:solidFill>
                              <a:effectLst/>
                              <a:latin typeface="Cambria Math" panose="02040503050406030204" pitchFamily="18" charset="0"/>
                              <a:ea typeface="Cambria Math" panose="02040503050406030204" pitchFamily="18" charset="0"/>
                              <a:cs typeface="+mn-cs"/>
                            </a:rPr>
                          </m:ctrlPr>
                        </m:mPr>
                        <m:mr>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𝑘</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e>
                        </m:m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e>
                        </m:mr>
                        <m:mr>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−1</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e>
                                </m:d>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e>
                        </m:mr>
                      </m:m>
                    </m:e>
                  </m:d>
                  <m:r>
                    <a:rPr kumimoji="1" lang="en-US" altLang="ja-JP" sz="1800" b="0" i="1">
                      <a:latin typeface="Cambria Math" panose="02040503050406030204" pitchFamily="18" charset="0"/>
                      <a:ea typeface="Cambria Math" panose="02040503050406030204" pitchFamily="18" charset="0"/>
                    </a:rPr>
                    <m:t>=</m:t>
                  </m:r>
                  <m:sSup>
                    <m:sSupPr>
                      <m:ctrlPr>
                        <a:rPr kumimoji="1" lang="en-US" altLang="ja-JP" sz="1800" i="1">
                          <a:latin typeface="Cambria Math" panose="02040503050406030204" pitchFamily="18" charset="0"/>
                          <a:ea typeface="Cambria Math" panose="02040503050406030204" pitchFamily="18" charset="0"/>
                        </a:rPr>
                      </m:ctrlPr>
                    </m:sSupPr>
                    <m:e>
                      <m:d>
                        <m:dPr>
                          <m:begChr m:val="["/>
                          <m:endChr m:val="]"/>
                          <m:ctrlPr>
                            <a:rPr kumimoji="1" lang="en-US" altLang="ja-JP" sz="1800" i="1">
                              <a:solidFill>
                                <a:schemeClr val="tx1"/>
                              </a:solidFill>
                              <a:effectLst/>
                              <a:latin typeface="Cambria Math" panose="02040503050406030204" pitchFamily="18" charset="0"/>
                              <a:ea typeface="Cambria Math" panose="02040503050406030204" pitchFamily="18" charset="0"/>
                              <a:cs typeface="+mn-cs"/>
                            </a:rPr>
                          </m:ctrlPr>
                        </m:dPr>
                        <m:e>
                          <m:m>
                            <m:mPr>
                              <m:mcs>
                                <m:mc>
                                  <m:mcPr>
                                    <m:count m:val="3"/>
                                    <m:mcJc m:val="center"/>
                                  </m:mcPr>
                                </m:mc>
                              </m:mcs>
                              <m:ctrlPr>
                                <a:rPr kumimoji="1" lang="en-US" altLang="ja-JP" sz="1800" i="1">
                                  <a:solidFill>
                                    <a:schemeClr val="tx1"/>
                                  </a:solidFill>
                                  <a:effectLst/>
                                  <a:latin typeface="Cambria Math" panose="02040503050406030204" pitchFamily="18" charset="0"/>
                                  <a:ea typeface="Cambria Math" panose="02040503050406030204" pitchFamily="18" charset="0"/>
                                  <a:cs typeface="+mn-cs"/>
                                </a:rPr>
                              </m:ctrlPr>
                            </m:mP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𝐴</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𝐵</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ja-JP" altLang="en-US" sz="1800" i="1">
                                    <a:solidFill>
                                      <a:schemeClr val="tx1"/>
                                    </a:solidFill>
                                    <a:effectLst/>
                                    <a:latin typeface="Cambria Math" panose="02040503050406030204" pitchFamily="18" charset="0"/>
                                    <a:ea typeface="+mn-ea"/>
                                    <a:cs typeface="+mn-cs"/>
                                  </a:rPr>
                                  <m:t> </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𝐶</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ja-JP" altLang="en-US" sz="1800" i="1">
                                    <a:solidFill>
                                      <a:schemeClr val="tx1"/>
                                    </a:solidFill>
                                    <a:effectLst/>
                                    <a:latin typeface="Cambria Math" panose="02040503050406030204" pitchFamily="18" charset="0"/>
                                    <a:ea typeface="+mn-ea"/>
                                    <a:cs typeface="+mn-cs"/>
                                  </a:rPr>
                                  <m:t> </m:t>
                                </m:r>
                              </m:e>
                            </m:m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𝐴</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𝐵</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𝐶</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m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𝐴</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𝐵</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𝐶</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mr>
                          </m:m>
                        </m:e>
                      </m:d>
                    </m:e>
                    <m:sup>
                      <m:r>
                        <a:rPr kumimoji="1" lang="en-US" altLang="ja-JP" sz="1800" b="0" i="1">
                          <a:latin typeface="Cambria Math" panose="02040503050406030204" pitchFamily="18" charset="0"/>
                          <a:ea typeface="Cambria Math" panose="02040503050406030204" pitchFamily="18" charset="0"/>
                        </a:rPr>
                        <m:t>−1</m:t>
                      </m:r>
                    </m:sup>
                  </m:sSup>
                </m:oMath>
              </a14:m>
              <a:r>
                <a:rPr kumimoji="1" lang="ja-JP" altLang="en-US" sz="1800" i="1">
                  <a:latin typeface="Cambria Math" panose="02040503050406030204" pitchFamily="18" charset="0"/>
                </a:rPr>
                <a:t> </a:t>
              </a:r>
              <a14:m>
                <m:oMath xmlns:m="http://schemas.openxmlformats.org/officeDocument/2006/math">
                  <m:r>
                    <a:rPr kumimoji="1" lang="en-US" altLang="ja-JP" sz="1800" b="0" i="1">
                      <a:latin typeface="Cambria Math" panose="02040503050406030204" pitchFamily="18" charset="0"/>
                      <a:ea typeface="Cambria Math" panose="02040503050406030204" pitchFamily="18" charset="0"/>
                    </a:rPr>
                    <m:t>∗</m:t>
                  </m:r>
                  <m:d>
                    <m:dPr>
                      <m:begChr m:val="["/>
                      <m:endChr m:val="]"/>
                      <m:ctrlPr>
                        <a:rPr kumimoji="1" lang="en-US" altLang="ja-JP" sz="1800" i="1">
                          <a:solidFill>
                            <a:schemeClr val="tx1"/>
                          </a:solidFill>
                          <a:effectLst/>
                          <a:latin typeface="Cambria Math" panose="02040503050406030204" pitchFamily="18" charset="0"/>
                          <a:ea typeface="Cambria Math" panose="02040503050406030204" pitchFamily="18" charset="0"/>
                          <a:cs typeface="+mn-cs"/>
                        </a:rPr>
                      </m:ctrlPr>
                    </m:dPr>
                    <m:e>
                      <m:m>
                        <m:mPr>
                          <m:mcs>
                            <m:mc>
                              <m:mcPr>
                                <m:count m:val="1"/>
                                <m:mcJc m:val="center"/>
                              </m:mcPr>
                            </m:mc>
                          </m:mcs>
                          <m:ctrlPr>
                            <a:rPr kumimoji="1" lang="en-US" altLang="ja-JP" sz="1800" i="1">
                              <a:solidFill>
                                <a:schemeClr val="tx1"/>
                              </a:solidFill>
                              <a:effectLst/>
                              <a:latin typeface="Cambria Math" panose="02040503050406030204" pitchFamily="18" charset="0"/>
                              <a:ea typeface="Cambria Math" panose="02040503050406030204" pitchFamily="18" charset="0"/>
                              <a:cs typeface="+mn-cs"/>
                            </a:rPr>
                          </m:ctrlPr>
                        </m:mP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𝐿</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en-US" altLang="ja-JP" sz="1800" i="1">
                                <a:solidFill>
                                  <a:schemeClr val="tx1"/>
                                </a:solidFill>
                                <a:effectLst/>
                                <a:latin typeface="Cambria Math" panose="02040503050406030204" pitchFamily="18" charset="0"/>
                                <a:ea typeface="Cambria Math" panose="02040503050406030204" pitchFamily="18" charset="0"/>
                                <a:cs typeface="+mn-cs"/>
                              </a:rPr>
                              <m:t>  </m:t>
                            </m:r>
                          </m:e>
                        </m:m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en-US" altLang="ja-JP" sz="1800" i="1">
                                <a:solidFill>
                                  <a:schemeClr val="tx1"/>
                                </a:solidFill>
                                <a:effectLst/>
                                <a:latin typeface="Cambria Math" panose="02040503050406030204" pitchFamily="18" charset="0"/>
                                <a:ea typeface="Cambria Math" panose="02040503050406030204" pitchFamily="18" charset="0"/>
                                <a:cs typeface="+mn-cs"/>
                              </a:rPr>
                              <m:t>  </m:t>
                            </m:r>
                          </m:e>
                        </m:mr>
                        <m:m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𝐻</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𝑀𝐼𝑁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en-US" altLang="ja-JP" sz="1800" i="1">
                                <a:solidFill>
                                  <a:schemeClr val="tx1"/>
                                </a:solidFill>
                                <a:effectLst/>
                                <a:latin typeface="Cambria Math" panose="02040503050406030204" pitchFamily="18" charset="0"/>
                                <a:ea typeface="Cambria Math" panose="02040503050406030204" pitchFamily="18" charset="0"/>
                                <a:cs typeface="+mn-cs"/>
                              </a:rPr>
                              <m:t>  </m:t>
                            </m:r>
                          </m:e>
                        </m:mr>
                      </m:m>
                    </m:e>
                  </m:d>
                </m:oMath>
              </a14:m>
              <a:endParaRPr kumimoji="1" lang="ja-JP" altLang="en-US" sz="1800" i="1">
                <a:latin typeface="Cambria Math" panose="02040503050406030204" pitchFamily="18" charset="0"/>
              </a:endParaRPr>
            </a:p>
          </xdr:txBody>
        </xdr:sp>
      </mc:Choice>
      <mc:Fallback xmlns="">
        <xdr:sp macro="" textlink="">
          <xdr:nvSpPr>
            <xdr:cNvPr id="34" name="テキスト ボックス 33"/>
            <xdr:cNvSpPr txBox="1"/>
          </xdr:nvSpPr>
          <xdr:spPr>
            <a:xfrm>
              <a:off x="340179" y="50618572"/>
              <a:ext cx="13362214" cy="9344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800" i="1">
                  <a:solidFill>
                    <a:schemeClr val="tx1"/>
                  </a:solidFill>
                  <a:effectLst/>
                  <a:latin typeface="Cambria Math" panose="02040503050406030204" pitchFamily="18" charset="0"/>
                  <a:ea typeface="+mn-ea"/>
                  <a:cs typeface="+mn-cs"/>
                </a:rPr>
                <a:t>  </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[■8(</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𝑘^2  ∗𝑒[𝑆𝑒𝑛𝑠]@𝑒[𝑆𝑒𝑛𝑠]@〖〖𝑒[𝑆𝑒𝑛𝑠]〗^(−1)∗𝑒[𝐷𝑁]〗^2 )]</a:t>
              </a:r>
              <a:r>
                <a:rPr kumimoji="1" lang="en-US" altLang="ja-JP" sz="1800" b="0" i="0">
                  <a:latin typeface="Cambria Math" panose="02040503050406030204" pitchFamily="18" charset="0"/>
                  <a:ea typeface="Cambria Math" panose="02040503050406030204" pitchFamily="18" charset="0"/>
                </a:rPr>
                <a:t>=</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[■8(</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𝐴(𝐿,𝐼𝑆𝑂 𝑀𝐼𝑁)&amp;𝐵(𝐿,𝐼𝑆𝑂 𝑀𝐼𝑁)</a:t>
              </a:r>
              <a:r>
                <a:rPr kumimoji="1" lang="ja-JP" altLang="en-US" sz="1800" b="0" i="0">
                  <a:solidFill>
                    <a:schemeClr val="tx1"/>
                  </a:solidFill>
                  <a:effectLst/>
                  <a:latin typeface="Cambria Math" panose="02040503050406030204" pitchFamily="18" charset="0"/>
                  <a:ea typeface="+mn-ea"/>
                  <a:cs typeface="+mn-cs"/>
                </a:rPr>
                <a:t>"</a:t>
              </a:r>
              <a:r>
                <a:rPr kumimoji="1" lang="ja-JP" altLang="en-US" sz="1800" i="0">
                  <a:solidFill>
                    <a:schemeClr val="tx1"/>
                  </a:solidFill>
                  <a:effectLst/>
                  <a:latin typeface="Cambria Math" panose="02040503050406030204" pitchFamily="18" charset="0"/>
                  <a:ea typeface="+mn-ea"/>
                  <a:cs typeface="+mn-cs"/>
                </a:rPr>
                <a:t> " &amp;</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𝐶(𝐿,𝐼𝑆𝑂 𝑀𝐼𝑁)</a:t>
              </a:r>
              <a:r>
                <a:rPr kumimoji="1" lang="ja-JP" altLang="en-US" sz="1800" b="0" i="0">
                  <a:solidFill>
                    <a:schemeClr val="tx1"/>
                  </a:solidFill>
                  <a:effectLst/>
                  <a:latin typeface="Cambria Math" panose="02040503050406030204" pitchFamily="18" charset="0"/>
                  <a:ea typeface="+mn-ea"/>
                  <a:cs typeface="+mn-cs"/>
                </a:rPr>
                <a:t>"</a:t>
              </a:r>
              <a:r>
                <a:rPr kumimoji="1" lang="ja-JP" altLang="en-US" sz="1800" i="0">
                  <a:solidFill>
                    <a:schemeClr val="tx1"/>
                  </a:solidFill>
                  <a:effectLst/>
                  <a:latin typeface="Cambria Math" panose="02040503050406030204" pitchFamily="18" charset="0"/>
                  <a:ea typeface="+mn-ea"/>
                  <a:cs typeface="+mn-cs"/>
                </a:rPr>
                <a:t> "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𝐴(𝑀,𝐼𝑆𝑂 𝑀𝐼𝑁)&amp;𝐵(𝑀,𝐼𝑆𝑂 𝑀𝐼𝑁)&amp;𝐶(𝑀,𝐼𝑆𝑂 𝑀𝐼𝑁)@𝐴(𝐻,𝐼𝑆𝑂 𝑀𝐼𝑁)&amp;𝐵(𝐻,𝐼𝑆𝑂 𝑀𝐼𝑁)&amp;𝐶(𝐻,𝐼𝑆𝑂 𝑀𝐼𝑁))]^(</a:t>
              </a:r>
              <a:r>
                <a:rPr kumimoji="1" lang="en-US" altLang="ja-JP" sz="1800" b="0" i="0">
                  <a:latin typeface="Cambria Math" panose="02040503050406030204" pitchFamily="18" charset="0"/>
                  <a:ea typeface="Cambria Math" panose="02040503050406030204" pitchFamily="18" charset="0"/>
                </a:rPr>
                <a:t>−1)</a:t>
              </a:r>
              <a:r>
                <a:rPr kumimoji="1" lang="ja-JP" altLang="en-US" sz="1800" i="1">
                  <a:latin typeface="Cambria Math" panose="02040503050406030204" pitchFamily="18" charset="0"/>
                </a:rPr>
                <a:t> </a:t>
              </a:r>
              <a:r>
                <a:rPr kumimoji="1" lang="en-US" altLang="ja-JP" sz="1800" b="0" i="0">
                  <a:latin typeface="Cambria Math" panose="02040503050406030204" pitchFamily="18" charset="0"/>
                  <a:ea typeface="Cambria Math" panose="02040503050406030204" pitchFamily="18" charset="0"/>
                </a:rPr>
                <a:t>∗</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[■8(</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𝐷(𝐿,𝐼𝑆𝑂 𝑀𝐼𝑁)"</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  "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𝐷(𝑀,𝐼𝑆𝑂 𝑀𝐼𝑁)"</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  "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𝐷(𝐻,𝐼𝑆𝑂 𝑀𝐼𝑁)"</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  " )]</a:t>
              </a:r>
              <a:endParaRPr kumimoji="1" lang="ja-JP" altLang="en-US" sz="1800" i="1">
                <a:latin typeface="Cambria Math" panose="02040503050406030204" pitchFamily="18" charset="0"/>
              </a:endParaRPr>
            </a:p>
          </xdr:txBody>
        </xdr:sp>
      </mc:Fallback>
    </mc:AlternateContent>
    <xdr:clientData/>
  </xdr:oneCellAnchor>
  <xdr:oneCellAnchor>
    <xdr:from>
      <xdr:col>3</xdr:col>
      <xdr:colOff>1183821</xdr:colOff>
      <xdr:row>182</xdr:row>
      <xdr:rowOff>0</xdr:rowOff>
    </xdr:from>
    <xdr:ext cx="4361066" cy="323807"/>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4508046" y="41064996"/>
              <a:ext cx="4361066" cy="323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kumimoji="1" lang="en-US" altLang="ja-JP" sz="1800" b="0" i="1">
                          <a:solidFill>
                            <a:schemeClr val="tx1"/>
                          </a:solidFill>
                          <a:effectLst/>
                          <a:latin typeface="Cambria Math" panose="02040503050406030204" pitchFamily="18" charset="0"/>
                          <a:ea typeface="+mn-ea"/>
                          <a:cs typeface="+mn-cs"/>
                        </a:rPr>
                      </m:ctrlPr>
                    </m:sSupPr>
                    <m:e>
                      <m:r>
                        <a:rPr kumimoji="1" lang="en-US" altLang="ja-JP" sz="1800" b="0" i="1">
                          <a:solidFill>
                            <a:schemeClr val="tx1"/>
                          </a:solidFill>
                          <a:effectLst/>
                          <a:latin typeface="Cambria Math" panose="02040503050406030204" pitchFamily="18" charset="0"/>
                          <a:ea typeface="+mn-ea"/>
                          <a:cs typeface="+mn-cs"/>
                        </a:rPr>
                        <m:t>𝑘</m:t>
                      </m:r>
                    </m:e>
                    <m:sup>
                      <m:r>
                        <a:rPr kumimoji="1" lang="en-US" altLang="ja-JP" sz="1800" b="0" i="1">
                          <a:solidFill>
                            <a:schemeClr val="tx1"/>
                          </a:solidFill>
                          <a:effectLst/>
                          <a:latin typeface="Cambria Math" panose="02040503050406030204" pitchFamily="18" charset="0"/>
                          <a:ea typeface="+mn-ea"/>
                          <a:cs typeface="+mn-cs"/>
                        </a:rPr>
                        <m:t>2</m:t>
                      </m:r>
                    </m:sup>
                  </m:sSup>
                  <m:r>
                    <a:rPr kumimoji="1" lang="en-US" altLang="ja-JP" sz="1800" b="0" i="1">
                      <a:solidFill>
                        <a:schemeClr val="tx1"/>
                      </a:solidFill>
                      <a:effectLst/>
                      <a:latin typeface="Cambria Math" panose="02040503050406030204" pitchFamily="18" charset="0"/>
                      <a:ea typeface="+mn-ea"/>
                      <a:cs typeface="+mn-cs"/>
                    </a:rPr>
                    <m:t> ∗</m:t>
                  </m:r>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𝑆𝑒𝑛𝑠</m:t>
                      </m:r>
                    </m:e>
                  </m:d>
                </m:oMath>
              </a14:m>
              <a:r>
                <a:rPr kumimoji="1" lang="ja-JP" altLang="en-US" sz="1800"/>
                <a:t>　、</a:t>
              </a:r>
              <a14:m>
                <m:oMath xmlns:m="http://schemas.openxmlformats.org/officeDocument/2006/math">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𝑆𝑒𝑛𝑠</m:t>
                      </m:r>
                    </m:e>
                  </m:d>
                </m:oMath>
              </a14:m>
              <a:r>
                <a:rPr kumimoji="1" lang="ja-JP" altLang="en-US" sz="1800"/>
                <a:t>、</a:t>
              </a:r>
              <a14:m>
                <m:oMath xmlns:m="http://schemas.openxmlformats.org/officeDocument/2006/math">
                  <m:sSup>
                    <m:sSupPr>
                      <m:ctrlPr>
                        <a:rPr kumimoji="1" lang="en-US" altLang="ja-JP" sz="1800" b="0" i="1">
                          <a:solidFill>
                            <a:schemeClr val="tx1"/>
                          </a:solidFill>
                          <a:effectLst/>
                          <a:latin typeface="Cambria Math" panose="02040503050406030204" pitchFamily="18" charset="0"/>
                          <a:ea typeface="+mn-ea"/>
                          <a:cs typeface="+mn-cs"/>
                        </a:rPr>
                      </m:ctrlPr>
                    </m:sSupPr>
                    <m:e>
                      <m:sSup>
                        <m:sSupPr>
                          <m:ctrlPr>
                            <a:rPr kumimoji="1" lang="en-US" altLang="ja-JP" sz="1800" b="0" i="1">
                              <a:solidFill>
                                <a:schemeClr val="tx1"/>
                              </a:solidFill>
                              <a:effectLst/>
                              <a:latin typeface="Cambria Math" panose="02040503050406030204" pitchFamily="18" charset="0"/>
                              <a:ea typeface="+mn-ea"/>
                              <a:cs typeface="+mn-cs"/>
                            </a:rPr>
                          </m:ctrlPr>
                        </m:sSupPr>
                        <m:e>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𝑆𝑒𝑛𝑠</m:t>
                              </m:r>
                            </m:e>
                          </m:d>
                        </m:e>
                        <m:sup>
                          <m:r>
                            <a:rPr kumimoji="1" lang="en-US" altLang="ja-JP" sz="1800" b="0" i="1">
                              <a:solidFill>
                                <a:schemeClr val="tx1"/>
                              </a:solidFill>
                              <a:effectLst/>
                              <a:latin typeface="Cambria Math" panose="02040503050406030204" pitchFamily="18" charset="0"/>
                              <a:ea typeface="+mn-ea"/>
                              <a:cs typeface="+mn-cs"/>
                            </a:rPr>
                            <m:t>−1</m:t>
                          </m:r>
                        </m:sup>
                      </m:sSup>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𝐷𝑁</m:t>
                          </m:r>
                        </m:e>
                      </m:d>
                    </m:e>
                    <m:sup>
                      <m:r>
                        <a:rPr kumimoji="1" lang="en-US" altLang="ja-JP" sz="1800" b="0" i="1">
                          <a:solidFill>
                            <a:schemeClr val="tx1"/>
                          </a:solidFill>
                          <a:effectLst/>
                          <a:latin typeface="Cambria Math" panose="02040503050406030204" pitchFamily="18" charset="0"/>
                          <a:ea typeface="+mn-ea"/>
                          <a:cs typeface="+mn-cs"/>
                        </a:rPr>
                        <m:t>2</m:t>
                      </m:r>
                    </m:sup>
                  </m:sSup>
                </m:oMath>
              </a14:m>
              <a:endParaRPr kumimoji="1" lang="ja-JP" altLang="en-US" sz="1800"/>
            </a:p>
          </xdr:txBody>
        </xdr:sp>
      </mc:Choice>
      <mc:Fallback xmlns="">
        <xdr:sp macro="" textlink="">
          <xdr:nvSpPr>
            <xdr:cNvPr id="2" name="テキスト ボックス 1"/>
            <xdr:cNvSpPr txBox="1"/>
          </xdr:nvSpPr>
          <xdr:spPr>
            <a:xfrm>
              <a:off x="4508046" y="41064996"/>
              <a:ext cx="4361066" cy="323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0" i="0">
                  <a:solidFill>
                    <a:schemeClr val="tx1"/>
                  </a:solidFill>
                  <a:effectLst/>
                  <a:latin typeface="Cambria Math" panose="02040503050406030204" pitchFamily="18" charset="0"/>
                  <a:ea typeface="+mn-ea"/>
                  <a:cs typeface="+mn-cs"/>
                </a:rPr>
                <a:t>𝑘^2  ∗𝑒[𝑆𝑒𝑛𝑠]</a:t>
              </a:r>
              <a:r>
                <a:rPr kumimoji="1" lang="ja-JP" altLang="en-US" sz="1800"/>
                <a:t>　、</a:t>
              </a:r>
              <a:r>
                <a:rPr kumimoji="1" lang="en-US" altLang="ja-JP" sz="1800" b="0" i="0">
                  <a:solidFill>
                    <a:schemeClr val="tx1"/>
                  </a:solidFill>
                  <a:effectLst/>
                  <a:latin typeface="Cambria Math" panose="02040503050406030204" pitchFamily="18" charset="0"/>
                  <a:ea typeface="+mn-ea"/>
                  <a:cs typeface="+mn-cs"/>
                </a:rPr>
                <a:t>𝑒[𝑆𝑒𝑛𝑠]</a:t>
              </a:r>
              <a:r>
                <a:rPr kumimoji="1" lang="ja-JP" altLang="en-US" sz="1800"/>
                <a:t>、</a:t>
              </a:r>
              <a:r>
                <a:rPr kumimoji="1" lang="en-US" altLang="ja-JP" sz="1800" b="0" i="0">
                  <a:solidFill>
                    <a:schemeClr val="tx1"/>
                  </a:solidFill>
                  <a:effectLst/>
                  <a:latin typeface="Cambria Math" panose="02040503050406030204" pitchFamily="18" charset="0"/>
                  <a:ea typeface="+mn-ea"/>
                  <a:cs typeface="+mn-cs"/>
                </a:rPr>
                <a:t>〖〖𝑒[𝑆𝑒𝑛𝑠]〗^(−1)∗𝑒[𝐷𝑁]〗^2</a:t>
              </a:r>
              <a:endParaRPr kumimoji="1" lang="ja-JP" altLang="en-US" sz="1800"/>
            </a:p>
          </xdr:txBody>
        </xdr:sp>
      </mc:Fallback>
    </mc:AlternateContent>
    <xdr:clientData/>
  </xdr:oneCellAnchor>
  <xdr:oneCellAnchor>
    <xdr:from>
      <xdr:col>1</xdr:col>
      <xdr:colOff>689081</xdr:colOff>
      <xdr:row>190</xdr:row>
      <xdr:rowOff>1040</xdr:rowOff>
    </xdr:from>
    <xdr:ext cx="4361066" cy="323807"/>
    <mc:AlternateContent xmlns:mc="http://schemas.openxmlformats.org/markup-compatibility/2006" xmlns:a14="http://schemas.microsoft.com/office/drawing/2010/main">
      <mc:Choice Requires="a14">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1226963" y="51536893"/>
              <a:ext cx="4361066" cy="323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kumimoji="1" lang="en-US" altLang="ja-JP" sz="1800" b="0" i="1">
                          <a:solidFill>
                            <a:schemeClr val="tx1"/>
                          </a:solidFill>
                          <a:effectLst/>
                          <a:latin typeface="Cambria Math" panose="02040503050406030204" pitchFamily="18" charset="0"/>
                          <a:ea typeface="+mn-ea"/>
                          <a:cs typeface="+mn-cs"/>
                        </a:rPr>
                      </m:ctrlPr>
                    </m:sSupPr>
                    <m:e>
                      <m:r>
                        <a:rPr kumimoji="1" lang="en-US" altLang="ja-JP" sz="1800" b="0" i="1">
                          <a:solidFill>
                            <a:schemeClr val="tx1"/>
                          </a:solidFill>
                          <a:effectLst/>
                          <a:latin typeface="Cambria Math" panose="02040503050406030204" pitchFamily="18" charset="0"/>
                          <a:ea typeface="+mn-ea"/>
                          <a:cs typeface="+mn-cs"/>
                        </a:rPr>
                        <m:t>𝑘</m:t>
                      </m:r>
                    </m:e>
                    <m:sup>
                      <m:r>
                        <a:rPr kumimoji="1" lang="en-US" altLang="ja-JP" sz="1800" b="0" i="1">
                          <a:solidFill>
                            <a:schemeClr val="tx1"/>
                          </a:solidFill>
                          <a:effectLst/>
                          <a:latin typeface="Cambria Math" panose="02040503050406030204" pitchFamily="18" charset="0"/>
                          <a:ea typeface="+mn-ea"/>
                          <a:cs typeface="+mn-cs"/>
                        </a:rPr>
                        <m:t>2</m:t>
                      </m:r>
                    </m:sup>
                  </m:sSup>
                  <m:r>
                    <a:rPr kumimoji="1" lang="en-US" altLang="ja-JP" sz="1800" b="0" i="1">
                      <a:solidFill>
                        <a:schemeClr val="tx1"/>
                      </a:solidFill>
                      <a:effectLst/>
                      <a:latin typeface="Cambria Math" panose="02040503050406030204" pitchFamily="18" charset="0"/>
                      <a:ea typeface="+mn-ea"/>
                      <a:cs typeface="+mn-cs"/>
                    </a:rPr>
                    <m:t> ∗</m:t>
                  </m:r>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𝑆𝑒𝑛𝑠</m:t>
                      </m:r>
                    </m:e>
                  </m:d>
                </m:oMath>
              </a14:m>
              <a:r>
                <a:rPr kumimoji="1" lang="ja-JP" altLang="en-US" sz="1800"/>
                <a:t>　、</a:t>
              </a:r>
              <a14:m>
                <m:oMath xmlns:m="http://schemas.openxmlformats.org/officeDocument/2006/math">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𝑆𝑒𝑛𝑠</m:t>
                      </m:r>
                    </m:e>
                  </m:d>
                </m:oMath>
              </a14:m>
              <a:r>
                <a:rPr kumimoji="1" lang="ja-JP" altLang="en-US" sz="1800"/>
                <a:t>、</a:t>
              </a:r>
              <a14:m>
                <m:oMath xmlns:m="http://schemas.openxmlformats.org/officeDocument/2006/math">
                  <m:sSup>
                    <m:sSupPr>
                      <m:ctrlPr>
                        <a:rPr kumimoji="1" lang="en-US" altLang="ja-JP" sz="1800" b="0" i="1">
                          <a:solidFill>
                            <a:schemeClr val="tx1"/>
                          </a:solidFill>
                          <a:effectLst/>
                          <a:latin typeface="Cambria Math" panose="02040503050406030204" pitchFamily="18" charset="0"/>
                          <a:ea typeface="+mn-ea"/>
                          <a:cs typeface="+mn-cs"/>
                        </a:rPr>
                      </m:ctrlPr>
                    </m:sSupPr>
                    <m:e>
                      <m:sSup>
                        <m:sSupPr>
                          <m:ctrlPr>
                            <a:rPr kumimoji="1" lang="en-US" altLang="ja-JP" sz="1800" b="0" i="1">
                              <a:solidFill>
                                <a:schemeClr val="tx1"/>
                              </a:solidFill>
                              <a:effectLst/>
                              <a:latin typeface="Cambria Math" panose="02040503050406030204" pitchFamily="18" charset="0"/>
                              <a:ea typeface="+mn-ea"/>
                              <a:cs typeface="+mn-cs"/>
                            </a:rPr>
                          </m:ctrlPr>
                        </m:sSupPr>
                        <m:e>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𝑆𝑒𝑛𝑠</m:t>
                              </m:r>
                            </m:e>
                          </m:d>
                        </m:e>
                        <m:sup>
                          <m:r>
                            <a:rPr kumimoji="1" lang="en-US" altLang="ja-JP" sz="1800" b="0" i="1">
                              <a:solidFill>
                                <a:schemeClr val="tx1"/>
                              </a:solidFill>
                              <a:effectLst/>
                              <a:latin typeface="Cambria Math" panose="02040503050406030204" pitchFamily="18" charset="0"/>
                              <a:ea typeface="+mn-ea"/>
                              <a:cs typeface="+mn-cs"/>
                            </a:rPr>
                            <m:t>−1</m:t>
                          </m:r>
                        </m:sup>
                      </m:sSup>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𝐷𝑁</m:t>
                          </m:r>
                        </m:e>
                      </m:d>
                    </m:e>
                    <m:sup>
                      <m:r>
                        <a:rPr kumimoji="1" lang="en-US" altLang="ja-JP" sz="1800" b="0" i="1">
                          <a:solidFill>
                            <a:schemeClr val="tx1"/>
                          </a:solidFill>
                          <a:effectLst/>
                          <a:latin typeface="Cambria Math" panose="02040503050406030204" pitchFamily="18" charset="0"/>
                          <a:ea typeface="+mn-ea"/>
                          <a:cs typeface="+mn-cs"/>
                        </a:rPr>
                        <m:t>2</m:t>
                      </m:r>
                    </m:sup>
                  </m:sSup>
                </m:oMath>
              </a14:m>
              <a:endParaRPr kumimoji="1" lang="ja-JP" altLang="en-US" sz="1800"/>
            </a:p>
          </xdr:txBody>
        </xdr:sp>
      </mc:Choice>
      <mc:Fallback xmlns="">
        <xdr:sp macro="" textlink="">
          <xdr:nvSpPr>
            <xdr:cNvPr id="33" name="テキスト ボックス 32"/>
            <xdr:cNvSpPr txBox="1"/>
          </xdr:nvSpPr>
          <xdr:spPr>
            <a:xfrm>
              <a:off x="1226963" y="51536893"/>
              <a:ext cx="4361066" cy="323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0" i="0">
                  <a:solidFill>
                    <a:schemeClr val="tx1"/>
                  </a:solidFill>
                  <a:effectLst/>
                  <a:latin typeface="Cambria Math" panose="02040503050406030204" pitchFamily="18" charset="0"/>
                  <a:ea typeface="+mn-ea"/>
                  <a:cs typeface="+mn-cs"/>
                </a:rPr>
                <a:t>𝑘^2  ∗𝑒[𝑆𝑒𝑛𝑠]</a:t>
              </a:r>
              <a:r>
                <a:rPr kumimoji="1" lang="ja-JP" altLang="en-US" sz="1800"/>
                <a:t>　、</a:t>
              </a:r>
              <a:r>
                <a:rPr kumimoji="1" lang="en-US" altLang="ja-JP" sz="1800" b="0" i="0">
                  <a:solidFill>
                    <a:schemeClr val="tx1"/>
                  </a:solidFill>
                  <a:effectLst/>
                  <a:latin typeface="Cambria Math" panose="02040503050406030204" pitchFamily="18" charset="0"/>
                  <a:ea typeface="+mn-ea"/>
                  <a:cs typeface="+mn-cs"/>
                </a:rPr>
                <a:t>𝑒[𝑆𝑒𝑛𝑠]</a:t>
              </a:r>
              <a:r>
                <a:rPr kumimoji="1" lang="ja-JP" altLang="en-US" sz="1800"/>
                <a:t>、</a:t>
              </a:r>
              <a:r>
                <a:rPr kumimoji="1" lang="en-US" altLang="ja-JP" sz="1800" b="0" i="0">
                  <a:solidFill>
                    <a:schemeClr val="tx1"/>
                  </a:solidFill>
                  <a:effectLst/>
                  <a:latin typeface="Cambria Math" panose="02040503050406030204" pitchFamily="18" charset="0"/>
                  <a:ea typeface="+mn-ea"/>
                  <a:cs typeface="+mn-cs"/>
                </a:rPr>
                <a:t>〖〖𝑒[𝑆𝑒𝑛𝑠]〗^(−1)∗𝑒[𝐷𝑁]〗^2</a:t>
              </a:r>
              <a:endParaRPr kumimoji="1" lang="ja-JP" altLang="en-US" sz="1800"/>
            </a:p>
          </xdr:txBody>
        </xdr:sp>
      </mc:Fallback>
    </mc:AlternateContent>
    <xdr:clientData/>
  </xdr:oneCellAnchor>
  <xdr:oneCellAnchor>
    <xdr:from>
      <xdr:col>0</xdr:col>
      <xdr:colOff>235323</xdr:colOff>
      <xdr:row>195</xdr:row>
      <xdr:rowOff>4083</xdr:rowOff>
    </xdr:from>
    <xdr:ext cx="5115503" cy="281808"/>
    <mc:AlternateContent xmlns:mc="http://schemas.openxmlformats.org/markup-compatibility/2006" xmlns:a14="http://schemas.microsoft.com/office/drawing/2010/main">
      <mc:Choice Requires="a14">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235323" y="52929465"/>
              <a:ext cx="5115503"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spAutoFit/>
            </a:bodyPr>
            <a:lstStyle/>
            <a:p>
              <a:pPr algn="l"/>
              <a14:m>
                <m:oMathPara xmlns:m="http://schemas.openxmlformats.org/officeDocument/2006/math">
                  <m:oMathParaPr>
                    <m:jc m:val="centerGroup"/>
                  </m:oMathParaPr>
                  <m:oMath xmlns:m="http://schemas.openxmlformats.org/officeDocument/2006/math">
                    <m:r>
                      <a:rPr kumimoji="1" lang="en-US" altLang="ja-JP" sz="1800" b="0" i="1">
                        <a:latin typeface="Cambria Math" panose="02040503050406030204" pitchFamily="18" charset="0"/>
                      </a:rPr>
                      <m:t>𝑃𝑅𝑁𝑈</m:t>
                    </m:r>
                    <m:r>
                      <a:rPr kumimoji="1" lang="en-US" altLang="ja-JP" sz="1800" i="1">
                        <a:latin typeface="Cambria Math" panose="02040503050406030204" pitchFamily="18" charset="0"/>
                      </a:rPr>
                      <m:t>=</m:t>
                    </m:r>
                    <m:r>
                      <a:rPr kumimoji="1" lang="en-US" altLang="ja-JP" sz="1800" b="0" i="1">
                        <a:latin typeface="Cambria Math" panose="02040503050406030204" pitchFamily="18" charset="0"/>
                      </a:rPr>
                      <m:t>20∗</m:t>
                    </m:r>
                    <m:r>
                      <a:rPr kumimoji="1" lang="en-US" altLang="ja-JP" sz="1800" b="0" i="1">
                        <a:latin typeface="Cambria Math" panose="02040503050406030204" pitchFamily="18" charset="0"/>
                      </a:rPr>
                      <m:t>𝐿𝑜𝑔</m:t>
                    </m:r>
                    <m:r>
                      <a:rPr kumimoji="1" lang="en-US" altLang="ja-JP" sz="1800" b="0" i="1">
                        <a:latin typeface="Cambria Math" panose="02040503050406030204" pitchFamily="18" charset="0"/>
                      </a:rPr>
                      <m:t> </m:t>
                    </m:r>
                    <m:r>
                      <a:rPr kumimoji="1" lang="en-US" altLang="ja-JP" sz="1800" b="0" i="1">
                        <a:latin typeface="Cambria Math" panose="02040503050406030204" pitchFamily="18" charset="0"/>
                      </a:rPr>
                      <m:t>𝑘</m:t>
                    </m:r>
                    <m:r>
                      <a:rPr kumimoji="1" lang="en-US" altLang="ja-JP" sz="1800" b="0" i="1">
                        <a:latin typeface="Cambria Math" panose="02040503050406030204" pitchFamily="18" charset="0"/>
                      </a:rPr>
                      <m:t> </m:t>
                    </m:r>
                    <m:d>
                      <m:dPr>
                        <m:ctrlPr>
                          <a:rPr kumimoji="1" lang="en-US" altLang="ja-JP" sz="1800" b="0" i="1">
                            <a:latin typeface="Cambria Math" panose="02040503050406030204" pitchFamily="18" charset="0"/>
                          </a:rPr>
                        </m:ctrlPr>
                      </m:dPr>
                      <m:e>
                        <m:r>
                          <a:rPr kumimoji="1" lang="en-US" altLang="ja-JP" sz="1800" b="0" i="1">
                            <a:latin typeface="Cambria Math" panose="02040503050406030204" pitchFamily="18" charset="0"/>
                          </a:rPr>
                          <m:t>𝑑𝐵</m:t>
                        </m:r>
                      </m:e>
                    </m:d>
                    <m:r>
                      <a:rPr kumimoji="1" lang="en-US" altLang="ja-JP" sz="1800" b="0" i="1">
                        <a:latin typeface="Cambria Math" panose="02040503050406030204" pitchFamily="18" charset="0"/>
                      </a:rPr>
                      <m:t>         </m:t>
                    </m:r>
                    <m:r>
                      <a:rPr kumimoji="1" lang="en-US" altLang="ja-JP" sz="1800" b="0" i="1">
                        <a:latin typeface="Cambria Math" panose="02040503050406030204" pitchFamily="18" charset="0"/>
                      </a:rPr>
                      <m:t>𝑃𝑅𝑁𝑈</m:t>
                    </m:r>
                    <m:r>
                      <a:rPr kumimoji="1" lang="en-US" altLang="ja-JP" sz="1800" b="0" i="1">
                        <a:latin typeface="Cambria Math" panose="02040503050406030204" pitchFamily="18" charset="0"/>
                      </a:rPr>
                      <m:t>=100∗</m:t>
                    </m:r>
                    <m:r>
                      <a:rPr kumimoji="1" lang="en-US" altLang="ja-JP" sz="1800" b="0" i="1">
                        <a:latin typeface="Cambria Math" panose="02040503050406030204" pitchFamily="18" charset="0"/>
                      </a:rPr>
                      <m:t>𝑘</m:t>
                    </m:r>
                    <m:r>
                      <a:rPr kumimoji="1" lang="en-US" altLang="ja-JP" sz="1800" b="0" i="1">
                        <a:latin typeface="Cambria Math" panose="02040503050406030204" pitchFamily="18" charset="0"/>
                      </a:rPr>
                      <m:t> (%)</m:t>
                    </m:r>
                  </m:oMath>
                </m:oMathPara>
              </a14:m>
              <a:endParaRPr kumimoji="1" lang="ja-JP" altLang="en-US" sz="1800" i="1"/>
            </a:p>
          </xdr:txBody>
        </xdr:sp>
      </mc:Choice>
      <mc:Fallback xmlns="">
        <xdr:sp macro="" textlink="">
          <xdr:nvSpPr>
            <xdr:cNvPr id="35" name="テキスト ボックス 34"/>
            <xdr:cNvSpPr txBox="1"/>
          </xdr:nvSpPr>
          <xdr:spPr>
            <a:xfrm>
              <a:off x="235323" y="52929465"/>
              <a:ext cx="5115503"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spAutoFit/>
            </a:bodyPr>
            <a:lstStyle/>
            <a:p>
              <a:pPr algn="l"/>
              <a:r>
                <a:rPr kumimoji="1" lang="en-US" altLang="ja-JP" sz="1800" b="0" i="0">
                  <a:latin typeface="Cambria Math" panose="02040503050406030204" pitchFamily="18" charset="0"/>
                </a:rPr>
                <a:t>𝑃𝑅𝑁𝑈</a:t>
              </a:r>
              <a:r>
                <a:rPr kumimoji="1" lang="en-US" altLang="ja-JP" sz="1800" i="0">
                  <a:latin typeface="Cambria Math" panose="02040503050406030204" pitchFamily="18" charset="0"/>
                </a:rPr>
                <a:t>=</a:t>
              </a:r>
              <a:r>
                <a:rPr kumimoji="1" lang="en-US" altLang="ja-JP" sz="1800" b="0" i="0">
                  <a:latin typeface="Cambria Math" panose="02040503050406030204" pitchFamily="18" charset="0"/>
                </a:rPr>
                <a:t>20∗𝐿𝑜𝑔 𝑘 (𝑑𝐵)          𝑃𝑅𝑁𝑈=100∗𝑘 (%)</a:t>
              </a:r>
              <a:endParaRPr kumimoji="1" lang="ja-JP" altLang="en-US" sz="1800" i="1"/>
            </a:p>
          </xdr:txBody>
        </xdr:sp>
      </mc:Fallback>
    </mc:AlternateContent>
    <xdr:clientData/>
  </xdr:oneCellAnchor>
  <xdr:oneCellAnchor>
    <xdr:from>
      <xdr:col>0</xdr:col>
      <xdr:colOff>312163</xdr:colOff>
      <xdr:row>198</xdr:row>
      <xdr:rowOff>135594</xdr:rowOff>
    </xdr:from>
    <xdr:ext cx="4342727" cy="520463"/>
    <mc:AlternateContent xmlns:mc="http://schemas.openxmlformats.org/markup-compatibility/2006" xmlns:a14="http://schemas.microsoft.com/office/drawing/2010/main">
      <mc:Choice Requires="a14">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2163" y="54346451"/>
              <a:ext cx="4342727" cy="520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spAutoFit/>
            </a:bodyPr>
            <a:lstStyle/>
            <a:p>
              <a:pPr algn="l"/>
              <a14:m>
                <m:oMathPara xmlns:m="http://schemas.openxmlformats.org/officeDocument/2006/math">
                  <m:oMathParaPr>
                    <m:jc m:val="centerGroup"/>
                  </m:oMathParaPr>
                  <m:oMath xmlns:m="http://schemas.openxmlformats.org/officeDocument/2006/math">
                    <m:r>
                      <a:rPr kumimoji="1" lang="en-US" altLang="ja-JP" sz="1800" b="0" i="1">
                        <a:latin typeface="Cambria Math" panose="02040503050406030204" pitchFamily="18" charset="0"/>
                        <a:ea typeface="Cambria Math" panose="02040503050406030204" pitchFamily="18" charset="0"/>
                      </a:rPr>
                      <m:t>𝑒</m:t>
                    </m:r>
                    <m:d>
                      <m:dPr>
                        <m:begChr m:val="["/>
                        <m:endChr m:val="]"/>
                        <m:ctrlPr>
                          <a:rPr kumimoji="1" lang="en-US" altLang="ja-JP" sz="1800" b="0" i="1">
                            <a:latin typeface="Cambria Math" panose="02040503050406030204" pitchFamily="18" charset="0"/>
                            <a:ea typeface="Cambria Math" panose="02040503050406030204" pitchFamily="18" charset="0"/>
                          </a:rPr>
                        </m:ctrlPr>
                      </m:dPr>
                      <m:e>
                        <m:r>
                          <a:rPr kumimoji="1" lang="en-US" altLang="ja-JP" sz="1800" b="0" i="1">
                            <a:latin typeface="Cambria Math" panose="02040503050406030204" pitchFamily="18" charset="0"/>
                            <a:ea typeface="Cambria Math" panose="02040503050406030204" pitchFamily="18" charset="0"/>
                          </a:rPr>
                          <m:t>𝑆𝑎𝑡</m:t>
                        </m:r>
                      </m:e>
                    </m:d>
                    <m:r>
                      <a:rPr kumimoji="1" lang="en-US" altLang="ja-JP" sz="180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𝑒</m:t>
                    </m:r>
                    <m:d>
                      <m:dPr>
                        <m:begChr m:val="["/>
                        <m:endChr m:val="]"/>
                        <m:ctrlPr>
                          <a:rPr kumimoji="1" lang="en-US" altLang="ja-JP" sz="1800" b="0" i="1">
                            <a:latin typeface="Cambria Math" panose="02040503050406030204" pitchFamily="18" charset="0"/>
                            <a:ea typeface="Cambria Math" panose="02040503050406030204" pitchFamily="18" charset="0"/>
                          </a:rPr>
                        </m:ctrlPr>
                      </m:dPr>
                      <m:e>
                        <m:r>
                          <a:rPr kumimoji="1" lang="en-US" altLang="ja-JP" sz="1800" b="0" i="1">
                            <a:latin typeface="Cambria Math" panose="02040503050406030204" pitchFamily="18" charset="0"/>
                            <a:ea typeface="Cambria Math" panose="02040503050406030204" pitchFamily="18" charset="0"/>
                          </a:rPr>
                          <m:t>𝑆𝑒𝑛𝑠</m:t>
                        </m:r>
                      </m:e>
                    </m:d>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𝑅</m:t>
                    </m:r>
                    <m:r>
                      <a:rPr kumimoji="1" lang="en-US" altLang="ja-JP" sz="1800" b="0" i="1">
                        <a:latin typeface="Cambria Math" panose="02040503050406030204" pitchFamily="18" charset="0"/>
                        <a:ea typeface="Cambria Math" panose="02040503050406030204" pitchFamily="18" charset="0"/>
                      </a:rPr>
                      <m:t>∗</m:t>
                    </m:r>
                    <m:f>
                      <m:fPr>
                        <m:ctrlPr>
                          <a:rPr kumimoji="1" lang="en-US" altLang="ja-JP" sz="1800" b="0" i="1">
                            <a:latin typeface="Cambria Math" panose="02040503050406030204" pitchFamily="18" charset="0"/>
                            <a:ea typeface="Cambria Math" panose="02040503050406030204" pitchFamily="18" charset="0"/>
                          </a:rPr>
                        </m:ctrlPr>
                      </m:fPr>
                      <m:num>
                        <m:r>
                          <a:rPr kumimoji="1" lang="en-US" altLang="ja-JP" sz="1800" b="0" i="1">
                            <a:latin typeface="Cambria Math" panose="02040503050406030204" pitchFamily="18" charset="0"/>
                            <a:ea typeface="Cambria Math" panose="02040503050406030204" pitchFamily="18" charset="0"/>
                          </a:rPr>
                          <m:t>10</m:t>
                        </m:r>
                      </m:num>
                      <m:den>
                        <m:r>
                          <a:rPr kumimoji="1" lang="en-US" altLang="ja-JP" sz="1800" b="0" i="1">
                            <a:latin typeface="Cambria Math" panose="02040503050406030204" pitchFamily="18" charset="0"/>
                            <a:ea typeface="Cambria Math" panose="02040503050406030204" pitchFamily="18" charset="0"/>
                          </a:rPr>
                          <m:t>𝐼𝑆𝑂</m:t>
                        </m:r>
                      </m:den>
                    </m:f>
                    <m:r>
                      <a:rPr kumimoji="1" lang="en-US" altLang="ja-JP" sz="180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d>
                      <m:dPr>
                        <m:begChr m:val="["/>
                        <m:endChr m:val="]"/>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d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𝑆𝑒𝑛𝑠</m:t>
                        </m:r>
                      </m:e>
                    </m:d>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f>
                      <m:f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fPr>
                      <m:num>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78</m:t>
                        </m:r>
                      </m:num>
                      <m:den>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𝐼𝑆𝑂</m:t>
                        </m:r>
                      </m:den>
                    </m:f>
                  </m:oMath>
                </m:oMathPara>
              </a14:m>
              <a:endParaRPr kumimoji="1" lang="ja-JP" altLang="en-US" sz="1800" i="1">
                <a:latin typeface="Cambria Math" panose="02040503050406030204" pitchFamily="18" charset="0"/>
              </a:endParaRPr>
            </a:p>
          </xdr:txBody>
        </xdr:sp>
      </mc:Choice>
      <mc:Fallback xmlns="">
        <xdr:sp macro="" textlink="">
          <xdr:nvSpPr>
            <xdr:cNvPr id="36" name="テキスト ボックス 35"/>
            <xdr:cNvSpPr txBox="1"/>
          </xdr:nvSpPr>
          <xdr:spPr>
            <a:xfrm>
              <a:off x="312163" y="54346451"/>
              <a:ext cx="4342727" cy="520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spAutoFit/>
            </a:bodyPr>
            <a:lstStyle/>
            <a:p>
              <a:pPr algn="l"/>
              <a:r>
                <a:rPr kumimoji="1" lang="en-US" altLang="ja-JP" sz="1800" b="0" i="0">
                  <a:latin typeface="Cambria Math" panose="02040503050406030204" pitchFamily="18" charset="0"/>
                  <a:ea typeface="Cambria Math" panose="02040503050406030204" pitchFamily="18" charset="0"/>
                </a:rPr>
                <a:t>𝑒[𝑆𝑎𝑡]</a:t>
              </a:r>
              <a:r>
                <a:rPr kumimoji="1" lang="en-US" altLang="ja-JP" sz="1800" i="0">
                  <a:latin typeface="Cambria Math" panose="02040503050406030204" pitchFamily="18" charset="0"/>
                  <a:ea typeface="Cambria Math" panose="02040503050406030204" pitchFamily="18" charset="0"/>
                </a:rPr>
                <a:t>=</a:t>
              </a:r>
              <a:r>
                <a:rPr kumimoji="1" lang="en-US" altLang="ja-JP" sz="1800" b="0" i="0">
                  <a:latin typeface="Cambria Math" panose="02040503050406030204" pitchFamily="18" charset="0"/>
                  <a:ea typeface="Cambria Math" panose="02040503050406030204" pitchFamily="18" charset="0"/>
                </a:rPr>
                <a:t>𝑒[𝑆𝑒𝑛𝑠]∗𝑅∗10/𝐼𝑆𝑂</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𝑒[𝑆𝑒𝑛𝑠]∗78/𝐼𝑆𝑂</a:t>
              </a:r>
              <a:endParaRPr kumimoji="1" lang="ja-JP" altLang="en-US" sz="1800" i="1">
                <a:latin typeface="Cambria Math" panose="02040503050406030204" pitchFamily="18" charset="0"/>
              </a:endParaRPr>
            </a:p>
          </xdr:txBody>
        </xdr:sp>
      </mc:Fallback>
    </mc:AlternateContent>
    <xdr:clientData/>
  </xdr:oneCellAnchor>
  <xdr:oneCellAnchor>
    <xdr:from>
      <xdr:col>1</xdr:col>
      <xdr:colOff>161684</xdr:colOff>
      <xdr:row>48</xdr:row>
      <xdr:rowOff>201704</xdr:rowOff>
    </xdr:from>
    <xdr:ext cx="3786787" cy="2939877"/>
    <xdr:pic>
      <xdr:nvPicPr>
        <xdr:cNvPr id="51" name="図 50">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5970" y="1018133"/>
          <a:ext cx="3786787" cy="29398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1273749</xdr:colOff>
      <xdr:row>48</xdr:row>
      <xdr:rowOff>209862</xdr:rowOff>
    </xdr:from>
    <xdr:ext cx="3578677" cy="2916231"/>
    <xdr:pic>
      <xdr:nvPicPr>
        <xdr:cNvPr id="52" name="図 51">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26106" y="1026291"/>
          <a:ext cx="3578677" cy="29162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202194</xdr:colOff>
      <xdr:row>62</xdr:row>
      <xdr:rowOff>46668</xdr:rowOff>
    </xdr:from>
    <xdr:ext cx="3785046" cy="2699608"/>
    <xdr:pic>
      <xdr:nvPicPr>
        <xdr:cNvPr id="53" name="図 52">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6480" y="4673097"/>
          <a:ext cx="3785046" cy="26996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1285695</xdr:colOff>
      <xdr:row>62</xdr:row>
      <xdr:rowOff>28816</xdr:rowOff>
    </xdr:from>
    <xdr:ext cx="3568199" cy="2715023"/>
    <xdr:pic>
      <xdr:nvPicPr>
        <xdr:cNvPr id="54" name="図 53">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38052" y="4655245"/>
          <a:ext cx="3568199" cy="271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991444</xdr:colOff>
      <xdr:row>52</xdr:row>
      <xdr:rowOff>231790</xdr:rowOff>
    </xdr:from>
    <xdr:to>
      <xdr:col>2</xdr:col>
      <xdr:colOff>191438</xdr:colOff>
      <xdr:row>54</xdr:row>
      <xdr:rowOff>30499</xdr:rowOff>
    </xdr:to>
    <xdr:sp macro="" textlink="">
      <xdr:nvSpPr>
        <xdr:cNvPr id="55" name="下矢印 54">
          <a:extLst>
            <a:ext uri="{FF2B5EF4-FFF2-40B4-BE49-F238E27FC236}">
              <a16:creationId xmlns:a16="http://schemas.microsoft.com/office/drawing/2014/main" id="{00000000-0008-0000-0100-000037000000}"/>
            </a:ext>
          </a:extLst>
        </xdr:cNvPr>
        <xdr:cNvSpPr/>
      </xdr:nvSpPr>
      <xdr:spPr>
        <a:xfrm rot="8744337">
          <a:off x="1535730" y="2136790"/>
          <a:ext cx="234137" cy="342995"/>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643758</xdr:colOff>
      <xdr:row>54</xdr:row>
      <xdr:rowOff>105105</xdr:rowOff>
    </xdr:from>
    <xdr:to>
      <xdr:col>3</xdr:col>
      <xdr:colOff>65689</xdr:colOff>
      <xdr:row>55</xdr:row>
      <xdr:rowOff>111673</xdr:rowOff>
    </xdr:to>
    <xdr:sp macro="" textlink="">
      <xdr:nvSpPr>
        <xdr:cNvPr id="56" name="正方形/長方形 55">
          <a:extLst>
            <a:ext uri="{FF2B5EF4-FFF2-40B4-BE49-F238E27FC236}">
              <a16:creationId xmlns:a16="http://schemas.microsoft.com/office/drawing/2014/main" id="{00000000-0008-0000-0100-000038000000}"/>
            </a:ext>
          </a:extLst>
        </xdr:cNvPr>
        <xdr:cNvSpPr/>
      </xdr:nvSpPr>
      <xdr:spPr>
        <a:xfrm>
          <a:off x="1188044" y="2554391"/>
          <a:ext cx="2211395" cy="27871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Camera Maker/Camera</a:t>
          </a:r>
          <a:r>
            <a:rPr kumimoji="1" lang="ja-JP" altLang="en-US" sz="1100">
              <a:solidFill>
                <a:sysClr val="windowText" lastClr="000000"/>
              </a:solidFill>
            </a:rPr>
            <a:t>種類を選択</a:t>
          </a:r>
        </a:p>
      </xdr:txBody>
    </xdr:sp>
    <xdr:clientData/>
  </xdr:twoCellAnchor>
  <xdr:twoCellAnchor>
    <xdr:from>
      <xdr:col>3</xdr:col>
      <xdr:colOff>1440658</xdr:colOff>
      <xdr:row>53</xdr:row>
      <xdr:rowOff>202406</xdr:rowOff>
    </xdr:from>
    <xdr:to>
      <xdr:col>4</xdr:col>
      <xdr:colOff>49259</xdr:colOff>
      <xdr:row>55</xdr:row>
      <xdr:rowOff>69463</xdr:rowOff>
    </xdr:to>
    <xdr:sp macro="" textlink="">
      <xdr:nvSpPr>
        <xdr:cNvPr id="57" name="下矢印 56">
          <a:extLst>
            <a:ext uri="{FF2B5EF4-FFF2-40B4-BE49-F238E27FC236}">
              <a16:creationId xmlns:a16="http://schemas.microsoft.com/office/drawing/2014/main" id="{00000000-0008-0000-0100-000039000000}"/>
            </a:ext>
          </a:extLst>
        </xdr:cNvPr>
        <xdr:cNvSpPr/>
      </xdr:nvSpPr>
      <xdr:spPr>
        <a:xfrm rot="16200000">
          <a:off x="4832340" y="2321617"/>
          <a:ext cx="411343" cy="527208"/>
        </a:xfrm>
        <a:prstGeom prst="downArrow">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966543</xdr:colOff>
      <xdr:row>52</xdr:row>
      <xdr:rowOff>140371</xdr:rowOff>
    </xdr:from>
    <xdr:to>
      <xdr:col>5</xdr:col>
      <xdr:colOff>1196428</xdr:colOff>
      <xdr:row>53</xdr:row>
      <xdr:rowOff>206971</xdr:rowOff>
    </xdr:to>
    <xdr:sp macro="" textlink="">
      <xdr:nvSpPr>
        <xdr:cNvPr id="58" name="下矢印 57">
          <a:extLst>
            <a:ext uri="{FF2B5EF4-FFF2-40B4-BE49-F238E27FC236}">
              <a16:creationId xmlns:a16="http://schemas.microsoft.com/office/drawing/2014/main" id="{00000000-0008-0000-0100-00003A000000}"/>
            </a:ext>
          </a:extLst>
        </xdr:cNvPr>
        <xdr:cNvSpPr/>
      </xdr:nvSpPr>
      <xdr:spPr>
        <a:xfrm rot="8744337">
          <a:off x="8137507" y="2045371"/>
          <a:ext cx="229885" cy="338743"/>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627141</xdr:colOff>
      <xdr:row>54</xdr:row>
      <xdr:rowOff>5403</xdr:rowOff>
    </xdr:from>
    <xdr:to>
      <xdr:col>6</xdr:col>
      <xdr:colOff>247702</xdr:colOff>
      <xdr:row>55</xdr:row>
      <xdr:rowOff>11971</xdr:rowOff>
    </xdr:to>
    <xdr:sp macro="" textlink="">
      <xdr:nvSpPr>
        <xdr:cNvPr id="59" name="正方形/長方形 58">
          <a:extLst>
            <a:ext uri="{FF2B5EF4-FFF2-40B4-BE49-F238E27FC236}">
              <a16:creationId xmlns:a16="http://schemas.microsoft.com/office/drawing/2014/main" id="{00000000-0008-0000-0100-00003B000000}"/>
            </a:ext>
          </a:extLst>
        </xdr:cNvPr>
        <xdr:cNvSpPr/>
      </xdr:nvSpPr>
      <xdr:spPr>
        <a:xfrm>
          <a:off x="7798105" y="2454689"/>
          <a:ext cx="1539168" cy="27871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MEASUREMENT</a:t>
          </a:r>
          <a:r>
            <a:rPr kumimoji="1" lang="ja-JP" altLang="en-US" sz="1100">
              <a:solidFill>
                <a:sysClr val="windowText" lastClr="000000"/>
              </a:solidFill>
            </a:rPr>
            <a:t>を選択</a:t>
          </a:r>
        </a:p>
      </xdr:txBody>
    </xdr:sp>
    <xdr:clientData/>
  </xdr:twoCellAnchor>
  <xdr:twoCellAnchor>
    <xdr:from>
      <xdr:col>4</xdr:col>
      <xdr:colOff>78412</xdr:colOff>
      <xdr:row>60</xdr:row>
      <xdr:rowOff>35887</xdr:rowOff>
    </xdr:from>
    <xdr:to>
      <xdr:col>4</xdr:col>
      <xdr:colOff>609872</xdr:colOff>
      <xdr:row>61</xdr:row>
      <xdr:rowOff>170834</xdr:rowOff>
    </xdr:to>
    <xdr:sp macro="" textlink="">
      <xdr:nvSpPr>
        <xdr:cNvPr id="60" name="下矢印 59">
          <a:extLst>
            <a:ext uri="{FF2B5EF4-FFF2-40B4-BE49-F238E27FC236}">
              <a16:creationId xmlns:a16="http://schemas.microsoft.com/office/drawing/2014/main" id="{00000000-0008-0000-0100-00003C000000}"/>
            </a:ext>
          </a:extLst>
        </xdr:cNvPr>
        <xdr:cNvSpPr/>
      </xdr:nvSpPr>
      <xdr:spPr>
        <a:xfrm rot="3256641">
          <a:off x="5392954" y="36277559"/>
          <a:ext cx="407090" cy="531460"/>
        </a:xfrm>
        <a:prstGeom prst="downArrow">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356943</xdr:colOff>
      <xdr:row>66</xdr:row>
      <xdr:rowOff>52576</xdr:rowOff>
    </xdr:from>
    <xdr:to>
      <xdr:col>1</xdr:col>
      <xdr:colOff>586828</xdr:colOff>
      <xdr:row>67</xdr:row>
      <xdr:rowOff>119176</xdr:rowOff>
    </xdr:to>
    <xdr:sp macro="" textlink="">
      <xdr:nvSpPr>
        <xdr:cNvPr id="61" name="下矢印 60">
          <a:extLst>
            <a:ext uri="{FF2B5EF4-FFF2-40B4-BE49-F238E27FC236}">
              <a16:creationId xmlns:a16="http://schemas.microsoft.com/office/drawing/2014/main" id="{00000000-0008-0000-0100-00003D000000}"/>
            </a:ext>
          </a:extLst>
        </xdr:cNvPr>
        <xdr:cNvSpPr/>
      </xdr:nvSpPr>
      <xdr:spPr>
        <a:xfrm rot="8744337">
          <a:off x="901229" y="5767576"/>
          <a:ext cx="229885" cy="338743"/>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669637</xdr:colOff>
      <xdr:row>66</xdr:row>
      <xdr:rowOff>153343</xdr:rowOff>
    </xdr:from>
    <xdr:to>
      <xdr:col>2</xdr:col>
      <xdr:colOff>1041378</xdr:colOff>
      <xdr:row>67</xdr:row>
      <xdr:rowOff>159912</xdr:rowOff>
    </xdr:to>
    <xdr:sp macro="" textlink="">
      <xdr:nvSpPr>
        <xdr:cNvPr id="62" name="正方形/長方形 61">
          <a:extLst>
            <a:ext uri="{FF2B5EF4-FFF2-40B4-BE49-F238E27FC236}">
              <a16:creationId xmlns:a16="http://schemas.microsoft.com/office/drawing/2014/main" id="{00000000-0008-0000-0100-00003E000000}"/>
            </a:ext>
          </a:extLst>
        </xdr:cNvPr>
        <xdr:cNvSpPr/>
      </xdr:nvSpPr>
      <xdr:spPr>
        <a:xfrm>
          <a:off x="1213923" y="5868343"/>
          <a:ext cx="1405884" cy="27871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ISO Sensitivity</a:t>
          </a:r>
          <a:r>
            <a:rPr kumimoji="1" lang="ja-JP" altLang="en-US" sz="1100">
              <a:solidFill>
                <a:sysClr val="windowText" lastClr="000000"/>
              </a:solidFill>
            </a:rPr>
            <a:t>を選択</a:t>
          </a:r>
        </a:p>
      </xdr:txBody>
    </xdr:sp>
    <xdr:clientData/>
  </xdr:twoCellAnchor>
  <xdr:twoCellAnchor>
    <xdr:from>
      <xdr:col>2</xdr:col>
      <xdr:colOff>1147103</xdr:colOff>
      <xdr:row>69</xdr:row>
      <xdr:rowOff>64172</xdr:rowOff>
    </xdr:from>
    <xdr:to>
      <xdr:col>2</xdr:col>
      <xdr:colOff>1376988</xdr:colOff>
      <xdr:row>70</xdr:row>
      <xdr:rowOff>130772</xdr:rowOff>
    </xdr:to>
    <xdr:sp macro="" textlink="">
      <xdr:nvSpPr>
        <xdr:cNvPr id="63" name="下矢印 62">
          <a:extLst>
            <a:ext uri="{FF2B5EF4-FFF2-40B4-BE49-F238E27FC236}">
              <a16:creationId xmlns:a16="http://schemas.microsoft.com/office/drawing/2014/main" id="{00000000-0008-0000-0100-00003F000000}"/>
            </a:ext>
          </a:extLst>
        </xdr:cNvPr>
        <xdr:cNvSpPr/>
      </xdr:nvSpPr>
      <xdr:spPr>
        <a:xfrm rot="8744337">
          <a:off x="2725532" y="6595601"/>
          <a:ext cx="229885" cy="338742"/>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1486876</xdr:colOff>
      <xdr:row>69</xdr:row>
      <xdr:rowOff>20313</xdr:rowOff>
    </xdr:from>
    <xdr:to>
      <xdr:col>3</xdr:col>
      <xdr:colOff>1043609</xdr:colOff>
      <xdr:row>70</xdr:row>
      <xdr:rowOff>240195</xdr:rowOff>
    </xdr:to>
    <xdr:sp macro="" textlink="">
      <xdr:nvSpPr>
        <xdr:cNvPr id="64" name="正方形/長方形 63">
          <a:extLst>
            <a:ext uri="{FF2B5EF4-FFF2-40B4-BE49-F238E27FC236}">
              <a16:creationId xmlns:a16="http://schemas.microsoft.com/office/drawing/2014/main" id="{00000000-0008-0000-0100-000040000000}"/>
            </a:ext>
          </a:extLst>
        </xdr:cNvPr>
        <xdr:cNvSpPr/>
      </xdr:nvSpPr>
      <xdr:spPr>
        <a:xfrm>
          <a:off x="3065305" y="6551742"/>
          <a:ext cx="1312054" cy="492024"/>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Mouse</a:t>
          </a:r>
          <a:r>
            <a:rPr kumimoji="1" lang="ja-JP" altLang="en-US" sz="1100">
              <a:solidFill>
                <a:sysClr val="windowText" lastClr="000000"/>
              </a:solidFill>
            </a:rPr>
            <a:t>を当てて</a:t>
          </a:r>
          <a:endParaRPr kumimoji="1" lang="en-US" altLang="ja-JP" sz="1100">
            <a:solidFill>
              <a:sysClr val="windowText" lastClr="000000"/>
            </a:solidFill>
          </a:endParaRPr>
        </a:p>
        <a:p>
          <a:pPr algn="l"/>
          <a:r>
            <a:rPr kumimoji="1" lang="ja-JP" altLang="en-US" sz="1100">
              <a:solidFill>
                <a:sysClr val="windowText" lastClr="000000"/>
              </a:solidFill>
            </a:rPr>
            <a:t>数値を読み取る</a:t>
          </a:r>
        </a:p>
      </xdr:txBody>
    </xdr:sp>
    <xdr:clientData/>
  </xdr:twoCellAnchor>
  <xdr:twoCellAnchor>
    <xdr:from>
      <xdr:col>3</xdr:col>
      <xdr:colOff>1525823</xdr:colOff>
      <xdr:row>66</xdr:row>
      <xdr:rowOff>153099</xdr:rowOff>
    </xdr:from>
    <xdr:to>
      <xdr:col>4</xdr:col>
      <xdr:colOff>134424</xdr:colOff>
      <xdr:row>68</xdr:row>
      <xdr:rowOff>20157</xdr:rowOff>
    </xdr:to>
    <xdr:sp macro="" textlink="">
      <xdr:nvSpPr>
        <xdr:cNvPr id="65" name="下矢印 64">
          <a:extLst>
            <a:ext uri="{FF2B5EF4-FFF2-40B4-BE49-F238E27FC236}">
              <a16:creationId xmlns:a16="http://schemas.microsoft.com/office/drawing/2014/main" id="{00000000-0008-0000-0100-000041000000}"/>
            </a:ext>
          </a:extLst>
        </xdr:cNvPr>
        <xdr:cNvSpPr/>
      </xdr:nvSpPr>
      <xdr:spPr>
        <a:xfrm rot="16200000">
          <a:off x="4917505" y="5810167"/>
          <a:ext cx="411344" cy="527208"/>
        </a:xfrm>
        <a:prstGeom prst="downArrow">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1420110</xdr:colOff>
      <xdr:row>66</xdr:row>
      <xdr:rowOff>16408</xdr:rowOff>
    </xdr:from>
    <xdr:to>
      <xdr:col>5</xdr:col>
      <xdr:colOff>1649995</xdr:colOff>
      <xdr:row>67</xdr:row>
      <xdr:rowOff>83008</xdr:rowOff>
    </xdr:to>
    <xdr:sp macro="" textlink="">
      <xdr:nvSpPr>
        <xdr:cNvPr id="66" name="下矢印 65">
          <a:extLst>
            <a:ext uri="{FF2B5EF4-FFF2-40B4-BE49-F238E27FC236}">
              <a16:creationId xmlns:a16="http://schemas.microsoft.com/office/drawing/2014/main" id="{00000000-0008-0000-0100-000042000000}"/>
            </a:ext>
          </a:extLst>
        </xdr:cNvPr>
        <xdr:cNvSpPr/>
      </xdr:nvSpPr>
      <xdr:spPr>
        <a:xfrm rot="13176664">
          <a:off x="8591074" y="5731408"/>
          <a:ext cx="229885" cy="338743"/>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266915</xdr:colOff>
      <xdr:row>66</xdr:row>
      <xdr:rowOff>206615</xdr:rowOff>
    </xdr:from>
    <xdr:to>
      <xdr:col>5</xdr:col>
      <xdr:colOff>1321120</xdr:colOff>
      <xdr:row>67</xdr:row>
      <xdr:rowOff>213184</xdr:rowOff>
    </xdr:to>
    <xdr:sp macro="" textlink="">
      <xdr:nvSpPr>
        <xdr:cNvPr id="67" name="正方形/長方形 66">
          <a:extLst>
            <a:ext uri="{FF2B5EF4-FFF2-40B4-BE49-F238E27FC236}">
              <a16:creationId xmlns:a16="http://schemas.microsoft.com/office/drawing/2014/main" id="{00000000-0008-0000-0100-000043000000}"/>
            </a:ext>
          </a:extLst>
        </xdr:cNvPr>
        <xdr:cNvSpPr/>
      </xdr:nvSpPr>
      <xdr:spPr>
        <a:xfrm>
          <a:off x="7437879" y="5921615"/>
          <a:ext cx="1054205" cy="27871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Full</a:t>
          </a:r>
          <a:r>
            <a:rPr kumimoji="1" lang="ja-JP" altLang="en-US" sz="1100">
              <a:solidFill>
                <a:sysClr val="windowText" lastClr="000000"/>
              </a:solidFill>
            </a:rPr>
            <a:t> </a:t>
          </a:r>
          <a:r>
            <a:rPr kumimoji="1" lang="en-US" altLang="ja-JP" sz="1100">
              <a:solidFill>
                <a:sysClr val="windowText" lastClr="000000"/>
              </a:solidFill>
            </a:rPr>
            <a:t>SNR</a:t>
          </a:r>
          <a:r>
            <a:rPr kumimoji="1" lang="ja-JP" altLang="en-US" sz="1100">
              <a:solidFill>
                <a:sysClr val="windowText" lastClr="000000"/>
              </a:solidFill>
            </a:rPr>
            <a:t>を選択</a:t>
          </a:r>
        </a:p>
      </xdr:txBody>
    </xdr:sp>
    <xdr:clientData/>
  </xdr:twoCellAnchor>
  <xdr:twoCellAnchor>
    <xdr:from>
      <xdr:col>5</xdr:col>
      <xdr:colOff>1516279</xdr:colOff>
      <xdr:row>68</xdr:row>
      <xdr:rowOff>203435</xdr:rowOff>
    </xdr:from>
    <xdr:to>
      <xdr:col>5</xdr:col>
      <xdr:colOff>1746164</xdr:colOff>
      <xdr:row>70</xdr:row>
      <xdr:rowOff>707</xdr:rowOff>
    </xdr:to>
    <xdr:sp macro="" textlink="">
      <xdr:nvSpPr>
        <xdr:cNvPr id="68" name="下矢印 67">
          <a:extLst>
            <a:ext uri="{FF2B5EF4-FFF2-40B4-BE49-F238E27FC236}">
              <a16:creationId xmlns:a16="http://schemas.microsoft.com/office/drawing/2014/main" id="{00000000-0008-0000-0100-000044000000}"/>
            </a:ext>
          </a:extLst>
        </xdr:cNvPr>
        <xdr:cNvSpPr/>
      </xdr:nvSpPr>
      <xdr:spPr>
        <a:xfrm rot="8744337">
          <a:off x="8687243" y="6462721"/>
          <a:ext cx="229885" cy="341557"/>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1856052</xdr:colOff>
      <xdr:row>68</xdr:row>
      <xdr:rowOff>159576</xdr:rowOff>
    </xdr:from>
    <xdr:to>
      <xdr:col>6</xdr:col>
      <xdr:colOff>1241992</xdr:colOff>
      <xdr:row>70</xdr:row>
      <xdr:rowOff>110130</xdr:rowOff>
    </xdr:to>
    <xdr:sp macro="" textlink="">
      <xdr:nvSpPr>
        <xdr:cNvPr id="69" name="正方形/長方形 68">
          <a:extLst>
            <a:ext uri="{FF2B5EF4-FFF2-40B4-BE49-F238E27FC236}">
              <a16:creationId xmlns:a16="http://schemas.microsoft.com/office/drawing/2014/main" id="{00000000-0008-0000-0100-000045000000}"/>
            </a:ext>
          </a:extLst>
        </xdr:cNvPr>
        <xdr:cNvSpPr/>
      </xdr:nvSpPr>
      <xdr:spPr>
        <a:xfrm>
          <a:off x="9027016" y="6418862"/>
          <a:ext cx="1304547" cy="494839"/>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Mouse</a:t>
          </a:r>
          <a:r>
            <a:rPr kumimoji="1" lang="ja-JP" altLang="en-US" sz="1100">
              <a:solidFill>
                <a:sysClr val="windowText" lastClr="000000"/>
              </a:solidFill>
            </a:rPr>
            <a:t>を当てて</a:t>
          </a:r>
          <a:endParaRPr kumimoji="1" lang="en-US" altLang="ja-JP" sz="1100">
            <a:solidFill>
              <a:sysClr val="windowText" lastClr="000000"/>
            </a:solidFill>
          </a:endParaRPr>
        </a:p>
        <a:p>
          <a:pPr algn="l"/>
          <a:r>
            <a:rPr kumimoji="1" lang="ja-JP" altLang="en-US" sz="1100">
              <a:solidFill>
                <a:sysClr val="windowText" lastClr="000000"/>
              </a:solidFill>
            </a:rPr>
            <a:t>数値を読み取る</a:t>
          </a:r>
        </a:p>
      </xdr:txBody>
    </xdr:sp>
    <xdr:clientData/>
  </xdr:twoCellAnchor>
  <xdr:oneCellAnchor>
    <xdr:from>
      <xdr:col>0</xdr:col>
      <xdr:colOff>228600</xdr:colOff>
      <xdr:row>3</xdr:row>
      <xdr:rowOff>235883</xdr:rowOff>
    </xdr:from>
    <xdr:ext cx="6238875" cy="784413"/>
    <mc:AlternateContent xmlns:mc="http://schemas.openxmlformats.org/markup-compatibility/2006" xmlns:a14="http://schemas.microsoft.com/office/drawing/2010/main">
      <mc:Choice Requires="a14">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28600" y="22361097"/>
              <a:ext cx="6238875" cy="784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Para xmlns:m="http://schemas.openxmlformats.org/officeDocument/2006/math">
                  <m:oMathParaPr>
                    <m:jc m:val="left"/>
                  </m:oMathParaPr>
                  <m:oMath xmlns:m="http://schemas.openxmlformats.org/officeDocument/2006/math">
                    <m:r>
                      <a:rPr kumimoji="1" lang="en-US" altLang="ja-JP" sz="1800" b="0" i="1">
                        <a:latin typeface="Cambria Math" panose="02040503050406030204" pitchFamily="18" charset="0"/>
                        <a:ea typeface="Cambria Math" panose="02040503050406030204" pitchFamily="18" charset="0"/>
                      </a:rPr>
                      <m:t>𝑆𝑁𝑅</m:t>
                    </m:r>
                    <m:r>
                      <a:rPr kumimoji="1" lang="en-US" altLang="ja-JP" sz="180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20 ∗</m:t>
                    </m:r>
                    <m:r>
                      <a:rPr kumimoji="1" lang="en-US" altLang="ja-JP" sz="1800" b="0" i="1">
                        <a:latin typeface="Cambria Math" panose="02040503050406030204" pitchFamily="18" charset="0"/>
                        <a:ea typeface="Cambria Math" panose="02040503050406030204" pitchFamily="18" charset="0"/>
                      </a:rPr>
                      <m:t>𝐿𝑜𝑔</m:t>
                    </m:r>
                    <m:r>
                      <a:rPr kumimoji="1" lang="en-US" altLang="ja-JP" sz="1800" b="0" i="1">
                        <a:latin typeface="Cambria Math" panose="02040503050406030204" pitchFamily="18" charset="0"/>
                        <a:ea typeface="Cambria Math" panose="02040503050406030204" pitchFamily="18" charset="0"/>
                      </a:rPr>
                      <m:t>  </m:t>
                    </m:r>
                    <m:d>
                      <m:dPr>
                        <m:ctrlPr>
                          <a:rPr kumimoji="1" lang="en-US" altLang="ja-JP" sz="1800" b="0" i="1">
                            <a:latin typeface="Cambria Math" panose="02040503050406030204" pitchFamily="18" charset="0"/>
                            <a:ea typeface="Cambria Math" panose="02040503050406030204" pitchFamily="18" charset="0"/>
                          </a:rPr>
                        </m:ctrlPr>
                      </m:dPr>
                      <m:e>
                        <m:f>
                          <m:f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fPr>
                          <m:num>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num>
                          <m:den>
                            <m:rad>
                              <m:radPr>
                                <m:degHide m:val="on"/>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radPr>
                              <m:deg/>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𝑆h𝑜𝑡𝑁𝑜𝑖𝑠𝑒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𝑃𝑅𝑁𝑈</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e>
                            </m:rad>
                          </m:den>
                        </m:f>
                      </m:e>
                    </m:d>
                  </m:oMath>
                </m:oMathPara>
              </a14:m>
              <a:endParaRPr kumimoji="1" lang="ja-JP" altLang="en-US" sz="1800" i="1">
                <a:latin typeface="Cambria Math" panose="02040503050406030204" pitchFamily="18" charset="0"/>
              </a:endParaRPr>
            </a:p>
          </xdr:txBody>
        </xdr:sp>
      </mc:Choice>
      <mc:Fallback xmlns="">
        <xdr:sp macro="" textlink="">
          <xdr:nvSpPr>
            <xdr:cNvPr id="70" name="テキスト ボックス 69"/>
            <xdr:cNvSpPr txBox="1"/>
          </xdr:nvSpPr>
          <xdr:spPr>
            <a:xfrm>
              <a:off x="228600" y="22361097"/>
              <a:ext cx="6238875" cy="784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0" i="0">
                  <a:latin typeface="Cambria Math" panose="02040503050406030204" pitchFamily="18" charset="0"/>
                  <a:ea typeface="Cambria Math" panose="02040503050406030204" pitchFamily="18" charset="0"/>
                </a:rPr>
                <a:t>𝑆𝑁𝑅</a:t>
              </a:r>
              <a:r>
                <a:rPr kumimoji="1" lang="en-US" altLang="ja-JP" sz="1800" i="0">
                  <a:latin typeface="Cambria Math" panose="02040503050406030204" pitchFamily="18" charset="0"/>
                  <a:ea typeface="Cambria Math" panose="02040503050406030204" pitchFamily="18" charset="0"/>
                </a:rPr>
                <a:t>=</a:t>
              </a:r>
              <a:r>
                <a:rPr kumimoji="1" lang="en-US" altLang="ja-JP" sz="1800" b="0" i="0">
                  <a:latin typeface="Cambria Math" panose="02040503050406030204" pitchFamily="18" charset="0"/>
                  <a:ea typeface="Cambria Math" panose="02040503050406030204" pitchFamily="18" charset="0"/>
                </a:rPr>
                <a:t>20 ∗𝐿𝑜𝑔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(𝑒[𝑆𝑖𝑔])/√(〖𝑒[𝐷𝑁]〗^2 〖+𝑒[𝑆ℎ𝑜𝑡𝑁𝑜𝑖𝑠𝑒]〗^2 〖+𝑒[𝑃𝑅𝑁𝑈]〗^2 ))</a:t>
              </a:r>
              <a:endParaRPr kumimoji="1" lang="ja-JP" altLang="en-US" sz="1800" i="1">
                <a:latin typeface="Cambria Math" panose="02040503050406030204" pitchFamily="18" charset="0"/>
              </a:endParaRPr>
            </a:p>
          </xdr:txBody>
        </xdr:sp>
      </mc:Fallback>
    </mc:AlternateContent>
    <xdr:clientData/>
  </xdr:oneCellAnchor>
  <xdr:twoCellAnchor editAs="oneCell">
    <xdr:from>
      <xdr:col>1</xdr:col>
      <xdr:colOff>13607</xdr:colOff>
      <xdr:row>18</xdr:row>
      <xdr:rowOff>27213</xdr:rowOff>
    </xdr:from>
    <xdr:to>
      <xdr:col>4</xdr:col>
      <xdr:colOff>1170214</xdr:colOff>
      <xdr:row>32</xdr:row>
      <xdr:rowOff>120983</xdr:rowOff>
    </xdr:to>
    <xdr:pic>
      <xdr:nvPicPr>
        <xdr:cNvPr id="76" name="図 75">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7893" y="4939392"/>
          <a:ext cx="5864678" cy="3903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200025</xdr:colOff>
      <xdr:row>8</xdr:row>
      <xdr:rowOff>173451</xdr:rowOff>
    </xdr:from>
    <xdr:ext cx="8582105" cy="444874"/>
    <mc:AlternateContent xmlns:mc="http://schemas.openxmlformats.org/markup-compatibility/2006" xmlns:a14="http://schemas.microsoft.com/office/drawing/2010/main">
      <mc:Choice Requires="a14">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200025" y="26122272"/>
              <a:ext cx="8582105" cy="444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marL="0" marR="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kumimoji="1" lang="en-US" altLang="ja-JP" sz="1800" b="0" i="1">
                      <a:latin typeface="Cambria Math" panose="02040503050406030204" pitchFamily="18" charset="0"/>
                      <a:ea typeface="Cambria Math" panose="02040503050406030204" pitchFamily="18" charset="0"/>
                    </a:rPr>
                    <m:t>𝑒</m:t>
                  </m:r>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𝑆h𝑜𝑡𝑁𝑜𝑖𝑠𝑒</m:t>
                  </m:r>
                  <m:r>
                    <a:rPr kumimoji="1" lang="en-US" altLang="ja-JP" sz="1800" b="0" i="1">
                      <a:latin typeface="Cambria Math" panose="02040503050406030204" pitchFamily="18" charset="0"/>
                      <a:ea typeface="Cambria Math" panose="02040503050406030204" pitchFamily="18" charset="0"/>
                    </a:rPr>
                    <m:t>]=</m:t>
                  </m:r>
                  <m:rad>
                    <m:radPr>
                      <m:degHide m:val="on"/>
                      <m:ctrlPr>
                        <a:rPr kumimoji="1" lang="en-US" altLang="ja-JP" sz="1800" i="1">
                          <a:latin typeface="Cambria Math" panose="02040503050406030204" pitchFamily="18" charset="0"/>
                          <a:ea typeface="Cambria Math" panose="02040503050406030204" pitchFamily="18" charset="0"/>
                        </a:rPr>
                      </m:ctrlPr>
                    </m:radPr>
                    <m:deg/>
                    <m:e>
                      <m:r>
                        <a:rPr kumimoji="1" lang="en-US" altLang="ja-JP" sz="1800" b="0" i="1">
                          <a:latin typeface="Cambria Math" panose="02040503050406030204" pitchFamily="18" charset="0"/>
                          <a:ea typeface="Cambria Math" panose="02040503050406030204" pitchFamily="18" charset="0"/>
                        </a:rPr>
                        <m:t>𝑒</m:t>
                      </m:r>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𝑆𝑖𝑔</m:t>
                      </m:r>
                      <m:r>
                        <a:rPr kumimoji="1" lang="en-US" altLang="ja-JP" sz="1800" b="0" i="1">
                          <a:latin typeface="Cambria Math" panose="02040503050406030204" pitchFamily="18" charset="0"/>
                          <a:ea typeface="Cambria Math" panose="02040503050406030204" pitchFamily="18" charset="0"/>
                        </a:rPr>
                        <m:t>]</m:t>
                      </m:r>
                    </m:e>
                  </m:rad>
                </m:oMath>
              </a14:m>
              <a:r>
                <a:rPr kumimoji="1" lang="ja-JP" altLang="en-US" sz="1800" i="1">
                  <a:latin typeface="Cambria Math" panose="02040503050406030204" pitchFamily="18" charset="0"/>
                </a:rPr>
                <a:t>　      </a:t>
              </a:r>
              <a14:m>
                <m:oMath xmlns:m="http://schemas.openxmlformats.org/officeDocument/2006/math">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𝑃𝑅𝑁𝑈</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oMath>
              </a14:m>
              <a:r>
                <a:rPr kumimoji="1" lang="en-US" altLang="ja-JP" sz="1800" i="1">
                  <a:solidFill>
                    <a:schemeClr val="tx1"/>
                  </a:solidFill>
                  <a:effectLst/>
                  <a:latin typeface="Cambria Math" panose="02040503050406030204" pitchFamily="18" charset="0"/>
                  <a:ea typeface="Cambria Math" panose="02040503050406030204" pitchFamily="18" charset="0"/>
                  <a:cs typeface="+mn-cs"/>
                </a:rPr>
                <a:t>k</a:t>
              </a:r>
              <a14:m>
                <m:oMath xmlns:m="http://schemas.openxmlformats.org/officeDocument/2006/math">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oMath>
              </a14:m>
              <a:r>
                <a:rPr kumimoji="1" lang="ja-JP" altLang="ja-JP" sz="1800" i="1">
                  <a:solidFill>
                    <a:schemeClr val="tx1"/>
                  </a:solidFill>
                  <a:effectLst/>
                  <a:latin typeface="Cambria Math" panose="02040503050406030204" pitchFamily="18" charset="0"/>
                  <a:ea typeface="+mn-ea"/>
                  <a:cs typeface="+mn-cs"/>
                </a:rPr>
                <a:t> 　</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r>
                <a:rPr kumimoji="1" lang="ja-JP" altLang="ja-JP" sz="1800" i="0">
                  <a:solidFill>
                    <a:schemeClr val="tx1"/>
                  </a:solidFill>
                  <a:effectLst/>
                  <a:latin typeface="Cambria Math" panose="02040503050406030204" pitchFamily="18" charset="0"/>
                  <a:ea typeface="+mn-ea"/>
                  <a:cs typeface="+mn-cs"/>
                </a:rPr>
                <a:t> </a:t>
              </a:r>
              <a:r>
                <a:rPr kumimoji="1" lang="en-US" altLang="ja-JP" sz="1800" i="1">
                  <a:solidFill>
                    <a:schemeClr val="tx1"/>
                  </a:solidFill>
                  <a:effectLst/>
                  <a:latin typeface="Cambria Math" panose="02040503050406030204" pitchFamily="18" charset="0"/>
                  <a:ea typeface="Cambria Math" panose="02040503050406030204" pitchFamily="18" charset="0"/>
                  <a:cs typeface="+mn-cs"/>
                </a:rPr>
                <a:t>k</a:t>
              </a:r>
              <a14:m>
                <m:oMath xmlns:m="http://schemas.openxmlformats.org/officeDocument/2006/math">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ja-JP" altLang="ja-JP" sz="1800" b="0" i="0">
                      <a:solidFill>
                        <a:schemeClr val="tx1"/>
                      </a:solidFill>
                      <a:effectLst/>
                      <a:latin typeface="Cambria Math" panose="02040503050406030204" pitchFamily="18" charset="0"/>
                      <a:ea typeface="+mn-ea"/>
                      <a:cs typeface="+mn-cs"/>
                    </a:rPr>
                    <m:t>は</m:t>
                  </m:r>
                </m:oMath>
              </a14:m>
              <a:r>
                <a:rPr kumimoji="1" lang="en-US" altLang="ja-JP" sz="1800" i="0">
                  <a:solidFill>
                    <a:schemeClr val="tx1"/>
                  </a:solidFill>
                  <a:effectLst/>
                  <a:latin typeface="Cambria Math" panose="02040503050406030204" pitchFamily="18" charset="0"/>
                  <a:ea typeface="Cambria Math" panose="02040503050406030204" pitchFamily="18" charset="0"/>
                  <a:cs typeface="+mn-cs"/>
                </a:rPr>
                <a:t>PRNU</a:t>
              </a:r>
              <a:r>
                <a:rPr kumimoji="1" lang="ja-JP" altLang="ja-JP" sz="1800" i="0">
                  <a:solidFill>
                    <a:schemeClr val="tx1"/>
                  </a:solidFill>
                  <a:effectLst/>
                  <a:latin typeface="Cambria Math" panose="02040503050406030204" pitchFamily="18" charset="0"/>
                  <a:ea typeface="+mn-ea"/>
                  <a:cs typeface="+mn-cs"/>
                </a:rPr>
                <a:t>係数</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endParaRPr lang="ja-JP" altLang="ja-JP" sz="1800">
                <a:effectLst/>
                <a:latin typeface="Cambria Math" panose="02040503050406030204" pitchFamily="18" charset="0"/>
              </a:endParaRPr>
            </a:p>
            <a:p>
              <a:pPr algn="l"/>
              <a:endParaRPr kumimoji="1" lang="ja-JP" altLang="en-US" sz="1400" i="1">
                <a:latin typeface="Cambria Math" panose="02040503050406030204" pitchFamily="18" charset="0"/>
              </a:endParaRPr>
            </a:p>
          </xdr:txBody>
        </xdr:sp>
      </mc:Choice>
      <mc:Fallback xmlns="">
        <xdr:sp macro="" textlink="">
          <xdr:nvSpPr>
            <xdr:cNvPr id="77" name="テキスト ボックス 76"/>
            <xdr:cNvSpPr txBox="1"/>
          </xdr:nvSpPr>
          <xdr:spPr>
            <a:xfrm>
              <a:off x="200025" y="26122272"/>
              <a:ext cx="8582105" cy="444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800" b="0" i="0">
                  <a:latin typeface="Cambria Math" panose="02040503050406030204" pitchFamily="18" charset="0"/>
                  <a:ea typeface="Cambria Math" panose="02040503050406030204" pitchFamily="18" charset="0"/>
                </a:rPr>
                <a:t>𝑒[𝑆ℎ𝑜𝑡𝑁𝑜𝑖𝑠𝑒]=</a:t>
              </a:r>
              <a:r>
                <a:rPr kumimoji="1" lang="en-US" altLang="ja-JP" sz="1800" i="0">
                  <a:latin typeface="Cambria Math" panose="02040503050406030204" pitchFamily="18" charset="0"/>
                  <a:ea typeface="Cambria Math" panose="02040503050406030204" pitchFamily="18" charset="0"/>
                </a:rPr>
                <a:t>√(</a:t>
              </a:r>
              <a:r>
                <a:rPr kumimoji="1" lang="en-US" altLang="ja-JP" sz="1800" b="0" i="0">
                  <a:latin typeface="Cambria Math" panose="02040503050406030204" pitchFamily="18" charset="0"/>
                  <a:ea typeface="Cambria Math" panose="02040503050406030204" pitchFamily="18" charset="0"/>
                </a:rPr>
                <a:t>𝑒[𝑆𝑖𝑔])</a:t>
              </a:r>
              <a:r>
                <a:rPr kumimoji="1" lang="ja-JP" altLang="en-US" sz="1800" i="1">
                  <a:latin typeface="Cambria Math" panose="02040503050406030204" pitchFamily="18" charset="0"/>
                </a:rPr>
                <a:t>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𝑒[𝑃𝑅𝑁𝑈]=</a:t>
              </a:r>
              <a:r>
                <a:rPr kumimoji="1" lang="en-US" altLang="ja-JP" sz="1800" i="1">
                  <a:solidFill>
                    <a:schemeClr val="tx1"/>
                  </a:solidFill>
                  <a:effectLst/>
                  <a:latin typeface="Cambria Math" panose="02040503050406030204" pitchFamily="18" charset="0"/>
                  <a:ea typeface="Cambria Math" panose="02040503050406030204" pitchFamily="18" charset="0"/>
                  <a:cs typeface="+mn-cs"/>
                </a:rPr>
                <a:t>k</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 ∗𝑒[𝑆𝑖𝑔]</a:t>
              </a:r>
              <a:r>
                <a:rPr kumimoji="1" lang="ja-JP" altLang="ja-JP" sz="1800" i="1">
                  <a:solidFill>
                    <a:schemeClr val="tx1"/>
                  </a:solidFill>
                  <a:effectLst/>
                  <a:latin typeface="Cambria Math" panose="02040503050406030204" pitchFamily="18" charset="0"/>
                  <a:ea typeface="+mn-ea"/>
                  <a:cs typeface="+mn-cs"/>
                </a:rPr>
                <a:t> 　</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r>
                <a:rPr kumimoji="1" lang="ja-JP" altLang="ja-JP" sz="1800" i="0">
                  <a:solidFill>
                    <a:schemeClr val="tx1"/>
                  </a:solidFill>
                  <a:effectLst/>
                  <a:latin typeface="Cambria Math" panose="02040503050406030204" pitchFamily="18" charset="0"/>
                  <a:ea typeface="+mn-ea"/>
                  <a:cs typeface="+mn-cs"/>
                </a:rPr>
                <a:t> </a:t>
              </a:r>
              <a:r>
                <a:rPr kumimoji="1" lang="en-US" altLang="ja-JP" sz="1800" i="1">
                  <a:solidFill>
                    <a:schemeClr val="tx1"/>
                  </a:solidFill>
                  <a:effectLst/>
                  <a:latin typeface="Cambria Math" panose="02040503050406030204" pitchFamily="18" charset="0"/>
                  <a:ea typeface="Cambria Math" panose="02040503050406030204" pitchFamily="18" charset="0"/>
                  <a:cs typeface="+mn-cs"/>
                </a:rPr>
                <a:t>k</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 </a:t>
              </a:r>
              <a:r>
                <a:rPr kumimoji="1" lang="ja-JP" altLang="ja-JP" sz="1800" b="0" i="0">
                  <a:solidFill>
                    <a:schemeClr val="tx1"/>
                  </a:solidFill>
                  <a:effectLst/>
                  <a:latin typeface="Cambria Math" panose="02040503050406030204" pitchFamily="18" charset="0"/>
                  <a:ea typeface="+mn-ea"/>
                  <a:cs typeface="+mn-cs"/>
                </a:rPr>
                <a:t>は</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PRNU</a:t>
              </a:r>
              <a:r>
                <a:rPr kumimoji="1" lang="ja-JP" altLang="ja-JP" sz="1800" i="0">
                  <a:solidFill>
                    <a:schemeClr val="tx1"/>
                  </a:solidFill>
                  <a:effectLst/>
                  <a:latin typeface="Cambria Math" panose="02040503050406030204" pitchFamily="18" charset="0"/>
                  <a:ea typeface="+mn-ea"/>
                  <a:cs typeface="+mn-cs"/>
                </a:rPr>
                <a:t>係数</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a:t>
              </a:r>
              <a:endParaRPr lang="ja-JP" altLang="ja-JP" sz="1800">
                <a:effectLst/>
                <a:latin typeface="Cambria Math" panose="02040503050406030204" pitchFamily="18" charset="0"/>
              </a:endParaRPr>
            </a:p>
            <a:p>
              <a:pPr algn="l"/>
              <a:endParaRPr kumimoji="1" lang="ja-JP" altLang="en-US" sz="1400" i="1">
                <a:latin typeface="Cambria Math" panose="02040503050406030204" pitchFamily="18" charset="0"/>
              </a:endParaRPr>
            </a:p>
          </xdr:txBody>
        </xdr:sp>
      </mc:Fallback>
    </mc:AlternateContent>
    <xdr:clientData/>
  </xdr:oneCellAnchor>
  <xdr:oneCellAnchor>
    <xdr:from>
      <xdr:col>0</xdr:col>
      <xdr:colOff>238125</xdr:colOff>
      <xdr:row>12</xdr:row>
      <xdr:rowOff>161925</xdr:rowOff>
    </xdr:from>
    <xdr:ext cx="6238875" cy="791696"/>
    <mc:AlternateContent xmlns:mc="http://schemas.openxmlformats.org/markup-compatibility/2006" xmlns:a14="http://schemas.microsoft.com/office/drawing/2010/main">
      <mc:Choice Requires="a14">
        <xdr:sp macro="" textlink="">
          <xdr:nvSpPr>
            <xdr:cNvPr id="79" name="テキスト ボックス 78">
              <a:extLst>
                <a:ext uri="{FF2B5EF4-FFF2-40B4-BE49-F238E27FC236}">
                  <a16:creationId xmlns:a16="http://schemas.microsoft.com/office/drawing/2014/main" id="{00000000-0008-0000-0100-00004F000000}"/>
                </a:ext>
              </a:extLst>
            </xdr:cNvPr>
            <xdr:cNvSpPr txBox="1"/>
          </xdr:nvSpPr>
          <xdr:spPr>
            <a:xfrm>
              <a:off x="238125" y="27199318"/>
              <a:ext cx="6238875" cy="791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Para xmlns:m="http://schemas.openxmlformats.org/officeDocument/2006/math">
                  <m:oMathParaPr>
                    <m:jc m:val="left"/>
                  </m:oMathParaPr>
                  <m:oMath xmlns:m="http://schemas.openxmlformats.org/officeDocument/2006/math">
                    <m:r>
                      <a:rPr kumimoji="1" lang="en-US" altLang="ja-JP" sz="1800" b="0" i="1">
                        <a:latin typeface="Cambria Math" panose="02040503050406030204" pitchFamily="18" charset="0"/>
                        <a:ea typeface="Cambria Math" panose="02040503050406030204" pitchFamily="18" charset="0"/>
                      </a:rPr>
                      <m:t>𝑆𝑁𝑅</m:t>
                    </m:r>
                    <m:r>
                      <a:rPr kumimoji="1" lang="en-US" altLang="ja-JP" sz="180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20 ∗</m:t>
                    </m:r>
                    <m:r>
                      <a:rPr kumimoji="1" lang="en-US" altLang="ja-JP" sz="1800" b="0" i="1">
                        <a:latin typeface="Cambria Math" panose="02040503050406030204" pitchFamily="18" charset="0"/>
                        <a:ea typeface="Cambria Math" panose="02040503050406030204" pitchFamily="18" charset="0"/>
                      </a:rPr>
                      <m:t>𝐿𝑜𝑔</m:t>
                    </m:r>
                    <m:r>
                      <a:rPr kumimoji="1" lang="en-US" altLang="ja-JP" sz="1800" b="0" i="1">
                        <a:latin typeface="Cambria Math" panose="02040503050406030204" pitchFamily="18" charset="0"/>
                        <a:ea typeface="Cambria Math" panose="02040503050406030204" pitchFamily="18" charset="0"/>
                      </a:rPr>
                      <m:t>  </m:t>
                    </m:r>
                    <m:d>
                      <m:dPr>
                        <m:ctrlPr>
                          <a:rPr kumimoji="1" lang="en-US" altLang="ja-JP" sz="1800" b="0" i="1">
                            <a:latin typeface="Cambria Math" panose="02040503050406030204" pitchFamily="18" charset="0"/>
                            <a:ea typeface="Cambria Math" panose="02040503050406030204" pitchFamily="18" charset="0"/>
                          </a:rPr>
                        </m:ctrlPr>
                      </m:dPr>
                      <m:e>
                        <m:f>
                          <m:f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fPr>
                          <m:num>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num>
                          <m:den>
                            <m:rad>
                              <m:radPr>
                                <m:degHide m:val="on"/>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radPr>
                              <m:deg/>
                              <m:e>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𝐷𝑁</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sSup>
                                  <m:sSupPr>
                                    <m:ctrlPr>
                                      <a:rPr kumimoji="1" lang="en-US" altLang="ja-JP" sz="1800" b="0" i="1">
                                        <a:solidFill>
                                          <a:schemeClr val="tx1"/>
                                        </a:solidFill>
                                        <a:effectLst/>
                                        <a:latin typeface="Cambria Math" panose="02040503050406030204" pitchFamily="18" charset="0"/>
                                        <a:ea typeface="Cambria Math" panose="02040503050406030204" pitchFamily="18" charset="0"/>
                                        <a:cs typeface="+mn-cs"/>
                                      </a:rPr>
                                    </m:ctrlPr>
                                  </m:sSupPr>
                                  <m:e>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m:rPr>
                                        <m:nor/>
                                      </m:rPr>
                                      <a:rPr kumimoji="1" lang="en-US" altLang="ja-JP" sz="1800" i="1">
                                        <a:solidFill>
                                          <a:schemeClr val="tx1"/>
                                        </a:solidFill>
                                        <a:effectLst/>
                                        <a:latin typeface="Cambria Math" panose="02040503050406030204" pitchFamily="18" charset="0"/>
                                        <a:ea typeface="Cambria Math" panose="02040503050406030204" pitchFamily="18" charset="0"/>
                                        <a:cs typeface="+mn-cs"/>
                                      </a:rPr>
                                      <m:t>k</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 ∗</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𝑒</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𝑆𝑖𝑔</m:t>
                                    </m:r>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m:t>
                                    </m:r>
                                  </m:e>
                                  <m:sup>
                                    <m:r>
                                      <a:rPr kumimoji="1" lang="en-US" altLang="ja-JP" sz="1800" b="0" i="1">
                                        <a:solidFill>
                                          <a:schemeClr val="tx1"/>
                                        </a:solidFill>
                                        <a:effectLst/>
                                        <a:latin typeface="Cambria Math" panose="02040503050406030204" pitchFamily="18" charset="0"/>
                                        <a:ea typeface="Cambria Math" panose="02040503050406030204" pitchFamily="18" charset="0"/>
                                        <a:cs typeface="+mn-cs"/>
                                      </a:rPr>
                                      <m:t>2</m:t>
                                    </m:r>
                                  </m:sup>
                                </m:sSup>
                              </m:e>
                            </m:rad>
                          </m:den>
                        </m:f>
                      </m:e>
                    </m:d>
                  </m:oMath>
                </m:oMathPara>
              </a14:m>
              <a:endParaRPr kumimoji="1" lang="ja-JP" altLang="en-US" sz="1800" i="1">
                <a:latin typeface="Cambria Math" panose="02040503050406030204" pitchFamily="18" charset="0"/>
              </a:endParaRPr>
            </a:p>
          </xdr:txBody>
        </xdr:sp>
      </mc:Choice>
      <mc:Fallback xmlns="">
        <xdr:sp macro="" textlink="">
          <xdr:nvSpPr>
            <xdr:cNvPr id="79" name="テキスト ボックス 78"/>
            <xdr:cNvSpPr txBox="1"/>
          </xdr:nvSpPr>
          <xdr:spPr>
            <a:xfrm>
              <a:off x="238125" y="27199318"/>
              <a:ext cx="6238875" cy="791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0" i="0">
                  <a:latin typeface="Cambria Math" panose="02040503050406030204" pitchFamily="18" charset="0"/>
                  <a:ea typeface="Cambria Math" panose="02040503050406030204" pitchFamily="18" charset="0"/>
                </a:rPr>
                <a:t>𝑆𝑁𝑅</a:t>
              </a:r>
              <a:r>
                <a:rPr kumimoji="1" lang="en-US" altLang="ja-JP" sz="1800" i="0">
                  <a:latin typeface="Cambria Math" panose="02040503050406030204" pitchFamily="18" charset="0"/>
                  <a:ea typeface="Cambria Math" panose="02040503050406030204" pitchFamily="18" charset="0"/>
                </a:rPr>
                <a:t>=</a:t>
              </a:r>
              <a:r>
                <a:rPr kumimoji="1" lang="en-US" altLang="ja-JP" sz="1800" b="0" i="0">
                  <a:latin typeface="Cambria Math" panose="02040503050406030204" pitchFamily="18" charset="0"/>
                  <a:ea typeface="Cambria Math" panose="02040503050406030204" pitchFamily="18" charset="0"/>
                </a:rPr>
                <a:t>20 ∗𝐿𝑜𝑔  (</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(𝑒[𝑆𝑖𝑔])/√(〖𝑒[𝐷𝑁]〗^2+𝑒[𝑆𝑖𝑔]〖+"(</a:t>
              </a:r>
              <a:r>
                <a:rPr kumimoji="1" lang="en-US" altLang="ja-JP" sz="1800" i="0">
                  <a:solidFill>
                    <a:schemeClr val="tx1"/>
                  </a:solidFill>
                  <a:effectLst/>
                  <a:latin typeface="Cambria Math" panose="02040503050406030204" pitchFamily="18" charset="0"/>
                  <a:ea typeface="Cambria Math" panose="02040503050406030204" pitchFamily="18" charset="0"/>
                  <a:cs typeface="+mn-cs"/>
                </a:rPr>
                <a:t>k</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  ∗𝑒[𝑆𝑖𝑔])〗^2 ))</a:t>
              </a:r>
              <a:endParaRPr kumimoji="1" lang="ja-JP" altLang="en-US" sz="1800" i="1">
                <a:latin typeface="Cambria Math" panose="02040503050406030204" pitchFamily="18" charset="0"/>
              </a:endParaRPr>
            </a:p>
          </xdr:txBody>
        </xdr:sp>
      </mc:Fallback>
    </mc:AlternateContent>
    <xdr:clientData/>
  </xdr:oneCellAnchor>
  <xdr:oneCellAnchor>
    <xdr:from>
      <xdr:col>3</xdr:col>
      <xdr:colOff>1442357</xdr:colOff>
      <xdr:row>27</xdr:row>
      <xdr:rowOff>81643</xdr:rowOff>
    </xdr:from>
    <xdr:ext cx="530145" cy="359073"/>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4776107" y="7443107"/>
          <a:ext cx="530145"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図１</a:t>
          </a:r>
        </a:p>
      </xdr:txBody>
    </xdr:sp>
    <xdr:clientData/>
  </xdr:oneCellAnchor>
  <xdr:oneCellAnchor>
    <xdr:from>
      <xdr:col>4</xdr:col>
      <xdr:colOff>16329</xdr:colOff>
      <xdr:row>72</xdr:row>
      <xdr:rowOff>97971</xdr:rowOff>
    </xdr:from>
    <xdr:ext cx="531749" cy="359073"/>
    <xdr:sp macro="" textlink="">
      <xdr:nvSpPr>
        <xdr:cNvPr id="82" name="テキスト ボックス 81">
          <a:extLst>
            <a:ext uri="{FF2B5EF4-FFF2-40B4-BE49-F238E27FC236}">
              <a16:creationId xmlns:a16="http://schemas.microsoft.com/office/drawing/2014/main" id="{00000000-0008-0000-0100-000052000000}"/>
            </a:ext>
          </a:extLst>
        </xdr:cNvPr>
        <xdr:cNvSpPr txBox="1"/>
      </xdr:nvSpPr>
      <xdr:spPr>
        <a:xfrm>
          <a:off x="5268686" y="19705864"/>
          <a:ext cx="531749"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図２</a:t>
          </a:r>
        </a:p>
      </xdr:txBody>
    </xdr:sp>
    <xdr:clientData/>
  </xdr:oneCellAnchor>
  <xdr:oneCellAnchor>
    <xdr:from>
      <xdr:col>5</xdr:col>
      <xdr:colOff>1352550</xdr:colOff>
      <xdr:row>110</xdr:row>
      <xdr:rowOff>195942</xdr:rowOff>
    </xdr:from>
    <xdr:ext cx="531749" cy="359073"/>
    <xdr:sp macro="" textlink="">
      <xdr:nvSpPr>
        <xdr:cNvPr id="83" name="テキスト ボックス 82">
          <a:extLst>
            <a:ext uri="{FF2B5EF4-FFF2-40B4-BE49-F238E27FC236}">
              <a16:creationId xmlns:a16="http://schemas.microsoft.com/office/drawing/2014/main" id="{00000000-0008-0000-0100-000053000000}"/>
            </a:ext>
          </a:extLst>
        </xdr:cNvPr>
        <xdr:cNvSpPr txBox="1"/>
      </xdr:nvSpPr>
      <xdr:spPr>
        <a:xfrm>
          <a:off x="8523514" y="30213299"/>
          <a:ext cx="531749"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図３</a:t>
          </a:r>
        </a:p>
      </xdr:txBody>
    </xdr:sp>
    <xdr:clientData/>
  </xdr:oneCellAnchor>
  <xdr:oneCellAnchor>
    <xdr:from>
      <xdr:col>4</xdr:col>
      <xdr:colOff>1414948</xdr:colOff>
      <xdr:row>154</xdr:row>
      <xdr:rowOff>228343</xdr:rowOff>
    </xdr:from>
    <xdr:ext cx="711926" cy="392415"/>
    <xdr:sp macro="" textlink="">
      <xdr:nvSpPr>
        <xdr:cNvPr id="84" name="テキスト ボックス 83">
          <a:extLst>
            <a:ext uri="{FF2B5EF4-FFF2-40B4-BE49-F238E27FC236}">
              <a16:creationId xmlns:a16="http://schemas.microsoft.com/office/drawing/2014/main" id="{00000000-0008-0000-0100-000054000000}"/>
            </a:ext>
          </a:extLst>
        </xdr:cNvPr>
        <xdr:cNvSpPr txBox="1"/>
      </xdr:nvSpPr>
      <xdr:spPr>
        <a:xfrm>
          <a:off x="6667305" y="42274414"/>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⑪</a:t>
          </a:r>
        </a:p>
      </xdr:txBody>
    </xdr:sp>
    <xdr:clientData/>
  </xdr:oneCellAnchor>
  <xdr:oneCellAnchor>
    <xdr:from>
      <xdr:col>10</xdr:col>
      <xdr:colOff>84170</xdr:colOff>
      <xdr:row>172</xdr:row>
      <xdr:rowOff>163029</xdr:rowOff>
    </xdr:from>
    <xdr:ext cx="711926" cy="392415"/>
    <xdr:sp macro="" textlink="">
      <xdr:nvSpPr>
        <xdr:cNvPr id="85" name="テキスト ボックス 84">
          <a:extLst>
            <a:ext uri="{FF2B5EF4-FFF2-40B4-BE49-F238E27FC236}">
              <a16:creationId xmlns:a16="http://schemas.microsoft.com/office/drawing/2014/main" id="{00000000-0008-0000-0100-000055000000}"/>
            </a:ext>
          </a:extLst>
        </xdr:cNvPr>
        <xdr:cNvSpPr txBox="1"/>
      </xdr:nvSpPr>
      <xdr:spPr>
        <a:xfrm>
          <a:off x="13949849" y="47257350"/>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⑫</a:t>
          </a:r>
        </a:p>
      </xdr:txBody>
    </xdr:sp>
    <xdr:clientData/>
  </xdr:oneCellAnchor>
  <xdr:oneCellAnchor>
    <xdr:from>
      <xdr:col>6</xdr:col>
      <xdr:colOff>1257107</xdr:colOff>
      <xdr:row>186</xdr:row>
      <xdr:rowOff>56892</xdr:rowOff>
    </xdr:from>
    <xdr:ext cx="711926" cy="392415"/>
    <xdr:sp macro="" textlink="">
      <xdr:nvSpPr>
        <xdr:cNvPr id="86" name="テキスト ボックス 85">
          <a:extLst>
            <a:ext uri="{FF2B5EF4-FFF2-40B4-BE49-F238E27FC236}">
              <a16:creationId xmlns:a16="http://schemas.microsoft.com/office/drawing/2014/main" id="{00000000-0008-0000-0100-000056000000}"/>
            </a:ext>
          </a:extLst>
        </xdr:cNvPr>
        <xdr:cNvSpPr txBox="1"/>
      </xdr:nvSpPr>
      <xdr:spPr>
        <a:xfrm>
          <a:off x="10346678" y="50961213"/>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⑭</a:t>
          </a:r>
        </a:p>
      </xdr:txBody>
    </xdr:sp>
    <xdr:clientData/>
  </xdr:oneCellAnchor>
  <xdr:oneCellAnchor>
    <xdr:from>
      <xdr:col>6</xdr:col>
      <xdr:colOff>1052999</xdr:colOff>
      <xdr:row>178</xdr:row>
      <xdr:rowOff>138536</xdr:rowOff>
    </xdr:from>
    <xdr:ext cx="711926" cy="392415"/>
    <xdr:sp macro="" textlink="">
      <xdr:nvSpPr>
        <xdr:cNvPr id="87" name="テキスト ボックス 86">
          <a:extLst>
            <a:ext uri="{FF2B5EF4-FFF2-40B4-BE49-F238E27FC236}">
              <a16:creationId xmlns:a16="http://schemas.microsoft.com/office/drawing/2014/main" id="{00000000-0008-0000-0100-000057000000}"/>
            </a:ext>
          </a:extLst>
        </xdr:cNvPr>
        <xdr:cNvSpPr txBox="1"/>
      </xdr:nvSpPr>
      <xdr:spPr>
        <a:xfrm>
          <a:off x="10142570" y="48865715"/>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⑬</a:t>
          </a:r>
        </a:p>
      </xdr:txBody>
    </xdr:sp>
    <xdr:clientData/>
  </xdr:oneCellAnchor>
  <xdr:oneCellAnchor>
    <xdr:from>
      <xdr:col>4</xdr:col>
      <xdr:colOff>299357</xdr:colOff>
      <xdr:row>194</xdr:row>
      <xdr:rowOff>217714</xdr:rowOff>
    </xdr:from>
    <xdr:ext cx="711926" cy="392415"/>
    <xdr:sp macro="" textlink="">
      <xdr:nvSpPr>
        <xdr:cNvPr id="89" name="テキスト ボックス 88">
          <a:extLst>
            <a:ext uri="{FF2B5EF4-FFF2-40B4-BE49-F238E27FC236}">
              <a16:creationId xmlns:a16="http://schemas.microsoft.com/office/drawing/2014/main" id="{00000000-0008-0000-0100-000059000000}"/>
            </a:ext>
          </a:extLst>
        </xdr:cNvPr>
        <xdr:cNvSpPr txBox="1"/>
      </xdr:nvSpPr>
      <xdr:spPr>
        <a:xfrm>
          <a:off x="5551714" y="53326393"/>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⑮</a:t>
          </a:r>
        </a:p>
      </xdr:txBody>
    </xdr:sp>
    <xdr:clientData/>
  </xdr:oneCellAnchor>
  <xdr:oneCellAnchor>
    <xdr:from>
      <xdr:col>3</xdr:col>
      <xdr:colOff>1499506</xdr:colOff>
      <xdr:row>198</xdr:row>
      <xdr:rowOff>206829</xdr:rowOff>
    </xdr:from>
    <xdr:ext cx="711926" cy="392415"/>
    <xdr:sp macro="" textlink="">
      <xdr:nvSpPr>
        <xdr:cNvPr id="90" name="テキスト ボックス 89">
          <a:extLst>
            <a:ext uri="{FF2B5EF4-FFF2-40B4-BE49-F238E27FC236}">
              <a16:creationId xmlns:a16="http://schemas.microsoft.com/office/drawing/2014/main" id="{00000000-0008-0000-0100-00005A000000}"/>
            </a:ext>
          </a:extLst>
        </xdr:cNvPr>
        <xdr:cNvSpPr txBox="1"/>
      </xdr:nvSpPr>
      <xdr:spPr>
        <a:xfrm>
          <a:off x="4833256" y="54417686"/>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⑯</a:t>
          </a:r>
        </a:p>
      </xdr:txBody>
    </xdr:sp>
    <xdr:clientData/>
  </xdr:oneCellAnchor>
  <xdr:oneCellAnchor>
    <xdr:from>
      <xdr:col>0</xdr:col>
      <xdr:colOff>265780</xdr:colOff>
      <xdr:row>202</xdr:row>
      <xdr:rowOff>211610</xdr:rowOff>
    </xdr:from>
    <xdr:ext cx="4094454" cy="622350"/>
    <mc:AlternateContent xmlns:mc="http://schemas.openxmlformats.org/markup-compatibility/2006" xmlns:a14="http://schemas.microsoft.com/office/drawing/2010/main">
      <mc:Choice Requires="a14">
        <xdr:sp macro="" textlink="">
          <xdr:nvSpPr>
            <xdr:cNvPr id="91" name="テキスト ボックス 90">
              <a:extLst>
                <a:ext uri="{FF2B5EF4-FFF2-40B4-BE49-F238E27FC236}">
                  <a16:creationId xmlns:a16="http://schemas.microsoft.com/office/drawing/2014/main" id="{00000000-0008-0000-0100-00005B000000}"/>
                </a:ext>
              </a:extLst>
            </xdr:cNvPr>
            <xdr:cNvSpPr txBox="1"/>
          </xdr:nvSpPr>
          <xdr:spPr>
            <a:xfrm>
              <a:off x="265780" y="55064404"/>
              <a:ext cx="4094454" cy="622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spAutoFit/>
            </a:bodyPr>
            <a:lstStyle/>
            <a:p>
              <a:pPr algn="l"/>
              <a14:m>
                <m:oMathPara xmlns:m="http://schemas.openxmlformats.org/officeDocument/2006/math">
                  <m:oMathParaPr>
                    <m:jc m:val="centerGroup"/>
                  </m:oMathParaPr>
                  <m:oMath xmlns:m="http://schemas.openxmlformats.org/officeDocument/2006/math">
                    <m:r>
                      <a:rPr kumimoji="1" lang="en-US" altLang="ja-JP" sz="1800" b="0" i="1">
                        <a:latin typeface="Cambria Math" panose="02040503050406030204" pitchFamily="18" charset="0"/>
                        <a:ea typeface="Cambria Math" panose="02040503050406030204" pitchFamily="18" charset="0"/>
                      </a:rPr>
                      <m:t>𝐷𝑅</m:t>
                    </m:r>
                    <m:r>
                      <a:rPr kumimoji="1" lang="en-US" altLang="ja-JP" sz="1800" b="0" i="1">
                        <a:latin typeface="Cambria Math" panose="02040503050406030204" pitchFamily="18" charset="0"/>
                        <a:ea typeface="Cambria Math" panose="02040503050406030204" pitchFamily="18" charset="0"/>
                      </a:rPr>
                      <m:t>=20∗</m:t>
                    </m:r>
                    <m:r>
                      <a:rPr kumimoji="1" lang="en-US" altLang="ja-JP" sz="1800" b="0" i="1">
                        <a:latin typeface="Cambria Math" panose="02040503050406030204" pitchFamily="18" charset="0"/>
                        <a:ea typeface="Cambria Math" panose="02040503050406030204" pitchFamily="18" charset="0"/>
                      </a:rPr>
                      <m:t>𝐿𝑜𝑔</m:t>
                    </m:r>
                    <m:d>
                      <m:dPr>
                        <m:ctrlPr>
                          <a:rPr kumimoji="1" lang="en-US" altLang="ja-JP" sz="1800" b="0" i="1">
                            <a:latin typeface="Cambria Math" panose="02040503050406030204" pitchFamily="18" charset="0"/>
                            <a:ea typeface="Cambria Math" panose="02040503050406030204" pitchFamily="18" charset="0"/>
                          </a:rPr>
                        </m:ctrlPr>
                      </m:dPr>
                      <m:e>
                        <m:f>
                          <m:fPr>
                            <m:ctrlPr>
                              <a:rPr kumimoji="1" lang="en-US" altLang="ja-JP" sz="1800" b="0" i="1">
                                <a:solidFill>
                                  <a:schemeClr val="tx1"/>
                                </a:solidFill>
                                <a:effectLst/>
                                <a:latin typeface="Cambria Math" panose="02040503050406030204" pitchFamily="18" charset="0"/>
                                <a:ea typeface="+mn-ea"/>
                                <a:cs typeface="+mn-cs"/>
                              </a:rPr>
                            </m:ctrlPr>
                          </m:fPr>
                          <m:num>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𝑆𝑎𝑡</m:t>
                                </m:r>
                              </m:e>
                            </m:d>
                          </m:num>
                          <m:den>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𝐷𝑁</m:t>
                                </m:r>
                              </m:e>
                            </m:d>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𝑀𝑖𝑛</m:t>
                            </m:r>
                            <m:r>
                              <a:rPr kumimoji="1" lang="en-US" altLang="ja-JP" sz="1800" b="0" i="1">
                                <a:solidFill>
                                  <a:schemeClr val="tx1"/>
                                </a:solidFill>
                                <a:effectLst/>
                                <a:latin typeface="Cambria Math" panose="02040503050406030204" pitchFamily="18" charset="0"/>
                                <a:ea typeface="+mn-ea"/>
                                <a:cs typeface="+mn-cs"/>
                              </a:rPr>
                              <m:t> </m:t>
                            </m:r>
                            <m:r>
                              <a:rPr kumimoji="1" lang="en-US" altLang="ja-JP" sz="1800" b="0" i="1">
                                <a:solidFill>
                                  <a:schemeClr val="tx1"/>
                                </a:solidFill>
                                <a:effectLst/>
                                <a:latin typeface="Cambria Math" panose="02040503050406030204" pitchFamily="18" charset="0"/>
                                <a:ea typeface="+mn-ea"/>
                                <a:cs typeface="+mn-cs"/>
                              </a:rPr>
                              <m:t>𝐼𝑆𝑂</m:t>
                            </m:r>
                          </m:den>
                        </m:f>
                      </m:e>
                    </m:d>
                    <m:r>
                      <a:rPr kumimoji="1" lang="en-US" altLang="ja-JP" sz="1800" b="0" i="1">
                        <a:latin typeface="Cambria Math" panose="02040503050406030204" pitchFamily="18" charset="0"/>
                        <a:ea typeface="Cambria Math" panose="02040503050406030204" pitchFamily="18" charset="0"/>
                      </a:rPr>
                      <m:t> </m:t>
                    </m:r>
                    <m:r>
                      <a:rPr kumimoji="1" lang="en-US" altLang="ja-JP" sz="1800" b="0" i="1">
                        <a:solidFill>
                          <a:schemeClr val="tx1"/>
                        </a:solidFill>
                        <a:effectLst/>
                        <a:latin typeface="Cambria Math" panose="02040503050406030204" pitchFamily="18" charset="0"/>
                        <a:ea typeface="+mn-ea"/>
                        <a:cs typeface="+mn-cs"/>
                      </a:rPr>
                      <m:t> </m:t>
                    </m:r>
                    <m:d>
                      <m:dPr>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𝑑𝐵</m:t>
                        </m:r>
                      </m:e>
                    </m:d>
                  </m:oMath>
                </m:oMathPara>
              </a14:m>
              <a:endParaRPr kumimoji="1" lang="ja-JP" altLang="en-US" sz="1800" i="1">
                <a:latin typeface="Cambria Math" panose="02040503050406030204" pitchFamily="18" charset="0"/>
              </a:endParaRPr>
            </a:p>
          </xdr:txBody>
        </xdr:sp>
      </mc:Choice>
      <mc:Fallback xmlns="">
        <xdr:sp macro="" textlink="">
          <xdr:nvSpPr>
            <xdr:cNvPr id="91" name="テキスト ボックス 90"/>
            <xdr:cNvSpPr txBox="1"/>
          </xdr:nvSpPr>
          <xdr:spPr>
            <a:xfrm>
              <a:off x="265780" y="55064404"/>
              <a:ext cx="4094454" cy="622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chorCtr="0">
              <a:spAutoFit/>
            </a:bodyPr>
            <a:lstStyle/>
            <a:p>
              <a:pPr algn="l"/>
              <a:r>
                <a:rPr kumimoji="1" lang="en-US" altLang="ja-JP" sz="1800" b="0" i="0">
                  <a:latin typeface="Cambria Math" panose="02040503050406030204" pitchFamily="18" charset="0"/>
                  <a:ea typeface="Cambria Math" panose="02040503050406030204" pitchFamily="18" charset="0"/>
                </a:rPr>
                <a:t>𝐷𝑅=20∗𝐿𝑜𝑔(</a:t>
              </a:r>
              <a:r>
                <a:rPr kumimoji="1" lang="en-US" altLang="ja-JP" sz="1800" b="0" i="0">
                  <a:solidFill>
                    <a:schemeClr val="tx1"/>
                  </a:solidFill>
                  <a:effectLst/>
                  <a:latin typeface="Cambria Math" panose="02040503050406030204" pitchFamily="18" charset="0"/>
                  <a:ea typeface="+mn-ea"/>
                  <a:cs typeface="+mn-cs"/>
                </a:rPr>
                <a:t>𝑒[𝑆𝑎𝑡]</a:t>
              </a:r>
              <a:r>
                <a:rPr kumimoji="1" lang="en-US" altLang="ja-JP" sz="1800" b="0" i="0">
                  <a:solidFill>
                    <a:schemeClr val="tx1"/>
                  </a:solidFill>
                  <a:effectLst/>
                  <a:latin typeface="+mn-lt"/>
                  <a:ea typeface="+mn-ea"/>
                  <a:cs typeface="+mn-cs"/>
                </a:rPr>
                <a:t>/(</a:t>
              </a:r>
              <a:r>
                <a:rPr kumimoji="1" lang="en-US" altLang="ja-JP" sz="1800" b="0" i="0">
                  <a:solidFill>
                    <a:schemeClr val="tx1"/>
                  </a:solidFill>
                  <a:effectLst/>
                  <a:latin typeface="Cambria Math" panose="02040503050406030204" pitchFamily="18" charset="0"/>
                  <a:ea typeface="+mn-ea"/>
                  <a:cs typeface="+mn-cs"/>
                </a:rPr>
                <a:t>𝑒[𝐷𝑁]@𝑀𝑖𝑛 𝐼𝑆𝑂</a:t>
              </a:r>
              <a:r>
                <a:rPr kumimoji="1" lang="en-US" altLang="ja-JP" sz="1800" b="0" i="0">
                  <a:solidFill>
                    <a:schemeClr val="tx1"/>
                  </a:solidFill>
                  <a:effectLst/>
                  <a:latin typeface="+mn-lt"/>
                  <a:ea typeface="+mn-ea"/>
                  <a:cs typeface="+mn-cs"/>
                </a:rPr>
                <a:t>)</a:t>
              </a:r>
              <a:r>
                <a:rPr kumimoji="1" lang="en-US" altLang="ja-JP" sz="1800" b="0" i="0">
                  <a:solidFill>
                    <a:schemeClr val="tx1"/>
                  </a:solidFill>
                  <a:effectLst/>
                  <a:latin typeface="Cambria Math" panose="02040503050406030204" pitchFamily="18" charset="0"/>
                  <a:ea typeface="Cambria Math" panose="02040503050406030204" pitchFamily="18" charset="0"/>
                  <a:cs typeface="+mn-cs"/>
                </a:rPr>
                <a:t>) </a:t>
              </a:r>
              <a:r>
                <a:rPr kumimoji="1" lang="en-US" altLang="ja-JP" sz="1800" b="0" i="0">
                  <a:latin typeface="Cambria Math" panose="02040503050406030204" pitchFamily="18" charset="0"/>
                  <a:ea typeface="Cambria Math" panose="02040503050406030204" pitchFamily="18" charset="0"/>
                </a:rPr>
                <a:t> </a:t>
              </a:r>
              <a:r>
                <a:rPr kumimoji="1" lang="en-US" altLang="ja-JP" sz="1800" b="0" i="0">
                  <a:solidFill>
                    <a:schemeClr val="tx1"/>
                  </a:solidFill>
                  <a:effectLst/>
                  <a:latin typeface="+mn-lt"/>
                  <a:ea typeface="+mn-ea"/>
                  <a:cs typeface="+mn-cs"/>
                </a:rPr>
                <a:t> (𝑑𝐵)</a:t>
              </a:r>
              <a:endParaRPr kumimoji="1" lang="ja-JP" altLang="en-US" sz="1800" i="1">
                <a:latin typeface="Cambria Math" panose="02040503050406030204" pitchFamily="18" charset="0"/>
              </a:endParaRPr>
            </a:p>
          </xdr:txBody>
        </xdr:sp>
      </mc:Fallback>
    </mc:AlternateContent>
    <xdr:clientData/>
  </xdr:oneCellAnchor>
  <xdr:oneCellAnchor>
    <xdr:from>
      <xdr:col>3</xdr:col>
      <xdr:colOff>1198868</xdr:colOff>
      <xdr:row>203</xdr:row>
      <xdr:rowOff>38492</xdr:rowOff>
    </xdr:from>
    <xdr:ext cx="963867" cy="392415"/>
    <xdr:sp macro="" textlink="">
      <xdr:nvSpPr>
        <xdr:cNvPr id="92" name="テキスト ボックス 91">
          <a:extLst>
            <a:ext uri="{FF2B5EF4-FFF2-40B4-BE49-F238E27FC236}">
              <a16:creationId xmlns:a16="http://schemas.microsoft.com/office/drawing/2014/main" id="{00000000-0008-0000-0100-00005C000000}"/>
            </a:ext>
          </a:extLst>
        </xdr:cNvPr>
        <xdr:cNvSpPr txBox="1"/>
      </xdr:nvSpPr>
      <xdr:spPr>
        <a:xfrm>
          <a:off x="4515809" y="55160227"/>
          <a:ext cx="963867"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800" b="1"/>
            <a:t>--</a:t>
          </a:r>
          <a:r>
            <a:rPr kumimoji="1" lang="ja-JP" altLang="en-US" sz="1800" b="1"/>
            <a:t>　⑰</a:t>
          </a:r>
        </a:p>
      </xdr:txBody>
    </xdr:sp>
    <xdr:clientData/>
  </xdr:oneCellAnchor>
  <xdr:oneCellAnchor>
    <xdr:from>
      <xdr:col>0</xdr:col>
      <xdr:colOff>283036</xdr:colOff>
      <xdr:row>209</xdr:row>
      <xdr:rowOff>123265</xdr:rowOff>
    </xdr:from>
    <xdr:ext cx="9203122" cy="1053353"/>
    <mc:AlternateContent xmlns:mc="http://schemas.openxmlformats.org/markup-compatibility/2006" xmlns:a14="http://schemas.microsoft.com/office/drawing/2010/main">
      <mc:Choice Requires="a14">
        <xdr:sp macro="" textlink="">
          <xdr:nvSpPr>
            <xdr:cNvPr id="97" name="テキスト ボックス 96">
              <a:extLst>
                <a:ext uri="{FF2B5EF4-FFF2-40B4-BE49-F238E27FC236}">
                  <a16:creationId xmlns:a16="http://schemas.microsoft.com/office/drawing/2014/main" id="{00000000-0008-0000-0100-000061000000}"/>
                </a:ext>
              </a:extLst>
            </xdr:cNvPr>
            <xdr:cNvSpPr txBox="1"/>
          </xdr:nvSpPr>
          <xdr:spPr>
            <a:xfrm>
              <a:off x="283036" y="56858647"/>
              <a:ext cx="9203122" cy="10533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Para xmlns:m="http://schemas.openxmlformats.org/officeDocument/2006/math">
                  <m:oMathParaPr>
                    <m:jc m:val="left"/>
                  </m:oMathParaPr>
                  <m:oMath xmlns:m="http://schemas.openxmlformats.org/officeDocument/2006/math">
                    <m:r>
                      <a:rPr kumimoji="1" lang="en-US" altLang="ja-JP" sz="1800" b="0" i="1">
                        <a:latin typeface="Cambria Math" panose="02040503050406030204" pitchFamily="18" charset="0"/>
                        <a:ea typeface="Cambria Math" panose="02040503050406030204" pitchFamily="18" charset="0"/>
                      </a:rPr>
                      <m:t>𝑒</m:t>
                    </m:r>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𝐷𝑁</m:t>
                    </m:r>
                    <m:r>
                      <a:rPr kumimoji="1" lang="en-US" altLang="ja-JP" sz="1800" b="0" i="1">
                        <a:latin typeface="Cambria Math" panose="02040503050406030204" pitchFamily="18" charset="0"/>
                        <a:ea typeface="Cambria Math" panose="02040503050406030204" pitchFamily="18" charset="0"/>
                      </a:rPr>
                      <m:t>]= </m:t>
                    </m:r>
                    <m:f>
                      <m:fPr>
                        <m:ctrlPr>
                          <a:rPr kumimoji="1" lang="en-US" altLang="ja-JP" sz="1800" b="0" i="1">
                            <a:solidFill>
                              <a:schemeClr val="tx1"/>
                            </a:solidFill>
                            <a:effectLst/>
                            <a:latin typeface="Cambria Math" panose="02040503050406030204" pitchFamily="18" charset="0"/>
                            <a:ea typeface="+mn-ea"/>
                            <a:cs typeface="+mn-cs"/>
                          </a:rPr>
                        </m:ctrlPr>
                      </m:fPr>
                      <m:num>
                        <m:rad>
                          <m:radPr>
                            <m:degHide m:val="on"/>
                            <m:ctrlPr>
                              <a:rPr kumimoji="1" lang="en-US" altLang="ja-JP" sz="1800" b="0" i="1">
                                <a:solidFill>
                                  <a:schemeClr val="tx1"/>
                                </a:solidFill>
                                <a:effectLst/>
                                <a:latin typeface="Cambria Math" panose="02040503050406030204" pitchFamily="18" charset="0"/>
                                <a:ea typeface="+mn-ea"/>
                                <a:cs typeface="+mn-cs"/>
                              </a:rPr>
                            </m:ctrlPr>
                          </m:radPr>
                          <m:deg/>
                          <m:e>
                            <m:sSup>
                              <m:sSupPr>
                                <m:ctrlPr>
                                  <a:rPr kumimoji="1" lang="en-US" altLang="ja-JP" sz="1800" b="0" i="1">
                                    <a:solidFill>
                                      <a:schemeClr val="tx1"/>
                                    </a:solidFill>
                                    <a:effectLst/>
                                    <a:latin typeface="Cambria Math" panose="02040503050406030204" pitchFamily="18" charset="0"/>
                                    <a:ea typeface="+mn-ea"/>
                                    <a:cs typeface="+mn-cs"/>
                                  </a:rPr>
                                </m:ctrlPr>
                              </m:sSupPr>
                              <m:e>
                                <m:d>
                                  <m:dPr>
                                    <m:ctrlPr>
                                      <a:rPr kumimoji="1" lang="en-US" altLang="ja-JP" sz="1800" b="0" i="1">
                                        <a:solidFill>
                                          <a:schemeClr val="tx1"/>
                                        </a:solidFill>
                                        <a:effectLst/>
                                        <a:latin typeface="Cambria Math" panose="02040503050406030204" pitchFamily="18" charset="0"/>
                                        <a:ea typeface="+mn-ea"/>
                                        <a:cs typeface="+mn-cs"/>
                                      </a:rPr>
                                    </m:ctrlPr>
                                  </m:dPr>
                                  <m:e>
                                    <m:sSup>
                                      <m:sSupPr>
                                        <m:ctrlPr>
                                          <a:rPr kumimoji="1" lang="en-US" altLang="ja-JP" sz="1800" b="0" i="1">
                                            <a:solidFill>
                                              <a:schemeClr val="tx1"/>
                                            </a:solidFill>
                                            <a:effectLst/>
                                            <a:latin typeface="Cambria Math" panose="02040503050406030204" pitchFamily="18" charset="0"/>
                                            <a:ea typeface="+mn-ea"/>
                                            <a:cs typeface="+mn-cs"/>
                                          </a:rPr>
                                        </m:ctrlPr>
                                      </m:sSupPr>
                                      <m:e>
                                        <m:r>
                                          <a:rPr kumimoji="1" lang="en-US" altLang="ja-JP" sz="1800" b="0" i="1">
                                            <a:solidFill>
                                              <a:schemeClr val="tx1"/>
                                            </a:solidFill>
                                            <a:effectLst/>
                                            <a:latin typeface="Cambria Math" panose="02040503050406030204" pitchFamily="18" charset="0"/>
                                            <a:ea typeface="+mn-ea"/>
                                            <a:cs typeface="+mn-cs"/>
                                          </a:rPr>
                                          <m:t>10</m:t>
                                        </m:r>
                                      </m:e>
                                      <m:sup>
                                        <m:f>
                                          <m:fPr>
                                            <m:ctrlPr>
                                              <a:rPr kumimoji="1" lang="en-US" altLang="ja-JP" sz="1800" b="0" i="1">
                                                <a:solidFill>
                                                  <a:schemeClr val="tx1"/>
                                                </a:solidFill>
                                                <a:effectLst/>
                                                <a:latin typeface="Cambria Math" panose="02040503050406030204" pitchFamily="18" charset="0"/>
                                                <a:ea typeface="+mn-ea"/>
                                                <a:cs typeface="+mn-cs"/>
                                              </a:rPr>
                                            </m:ctrlPr>
                                          </m:fPr>
                                          <m:num>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𝑆𝑁𝑅</m:t>
                                            </m:r>
                                          </m:num>
                                          <m:den>
                                            <m:r>
                                              <a:rPr kumimoji="1" lang="en-US" altLang="ja-JP" sz="1800" b="0" i="1">
                                                <a:solidFill>
                                                  <a:schemeClr val="tx1"/>
                                                </a:solidFill>
                                                <a:effectLst/>
                                                <a:latin typeface="Cambria Math" panose="02040503050406030204" pitchFamily="18" charset="0"/>
                                                <a:ea typeface="+mn-ea"/>
                                                <a:cs typeface="+mn-cs"/>
                                              </a:rPr>
                                              <m:t>10</m:t>
                                            </m:r>
                                          </m:den>
                                        </m:f>
                                      </m:sup>
                                    </m:sSup>
                                    <m:r>
                                      <a:rPr kumimoji="1" lang="en-US" altLang="ja-JP" sz="1800" b="0" i="1">
                                        <a:solidFill>
                                          <a:schemeClr val="tx1"/>
                                        </a:solidFill>
                                        <a:effectLst/>
                                        <a:latin typeface="Cambria Math" panose="02040503050406030204" pitchFamily="18" charset="0"/>
                                        <a:ea typeface="+mn-ea"/>
                                        <a:cs typeface="+mn-cs"/>
                                      </a:rPr>
                                      <m:t>−</m:t>
                                    </m:r>
                                    <m:sSup>
                                      <m:sSupPr>
                                        <m:ctrlPr>
                                          <a:rPr kumimoji="1" lang="en-US" altLang="ja-JP" sz="1800" b="0" i="1">
                                            <a:solidFill>
                                              <a:schemeClr val="tx1"/>
                                            </a:solidFill>
                                            <a:effectLst/>
                                            <a:latin typeface="Cambria Math" panose="02040503050406030204" pitchFamily="18" charset="0"/>
                                            <a:ea typeface="+mn-ea"/>
                                            <a:cs typeface="+mn-cs"/>
                                          </a:rPr>
                                        </m:ctrlPr>
                                      </m:sSupPr>
                                      <m:e>
                                        <m:r>
                                          <a:rPr kumimoji="1" lang="en-US" altLang="ja-JP" sz="1800" b="0" i="1">
                                            <a:solidFill>
                                              <a:schemeClr val="tx1"/>
                                            </a:solidFill>
                                            <a:effectLst/>
                                            <a:latin typeface="Cambria Math" panose="02040503050406030204" pitchFamily="18" charset="0"/>
                                            <a:ea typeface="+mn-ea"/>
                                            <a:cs typeface="+mn-cs"/>
                                          </a:rPr>
                                          <m:t>𝑘</m:t>
                                        </m:r>
                                      </m:e>
                                      <m:sup>
                                        <m:r>
                                          <a:rPr kumimoji="1" lang="en-US" altLang="ja-JP" sz="1800" b="0" i="1">
                                            <a:solidFill>
                                              <a:schemeClr val="tx1"/>
                                            </a:solidFill>
                                            <a:effectLst/>
                                            <a:latin typeface="Cambria Math" panose="02040503050406030204" pitchFamily="18" charset="0"/>
                                            <a:ea typeface="+mn-ea"/>
                                            <a:cs typeface="+mn-cs"/>
                                          </a:rPr>
                                          <m:t>2</m:t>
                                        </m:r>
                                      </m:sup>
                                    </m:sSup>
                                  </m:e>
                                </m:d>
                                <m:r>
                                  <a:rPr kumimoji="1" lang="en-US" altLang="ja-JP" sz="1800" b="0" i="1">
                                    <a:solidFill>
                                      <a:schemeClr val="tx1"/>
                                    </a:solidFill>
                                    <a:effectLst/>
                                    <a:latin typeface="Cambria Math" panose="02040503050406030204" pitchFamily="18" charset="0"/>
                                    <a:ea typeface="+mn-ea"/>
                                    <a:cs typeface="+mn-cs"/>
                                  </a:rPr>
                                  <m:t>∗7.8</m:t>
                                </m:r>
                              </m:e>
                              <m:sup>
                                <m:r>
                                  <a:rPr kumimoji="1" lang="en-US" altLang="ja-JP" sz="1800" b="0" i="1">
                                    <a:solidFill>
                                      <a:schemeClr val="tx1"/>
                                    </a:solidFill>
                                    <a:effectLst/>
                                    <a:latin typeface="Cambria Math" panose="02040503050406030204" pitchFamily="18" charset="0"/>
                                    <a:ea typeface="+mn-ea"/>
                                    <a:cs typeface="+mn-cs"/>
                                  </a:rPr>
                                  <m:t>2</m:t>
                                </m:r>
                              </m:sup>
                            </m:sSup>
                            <m:sSup>
                              <m:sSupPr>
                                <m:ctrlPr>
                                  <a:rPr kumimoji="1" lang="en-US" altLang="ja-JP" sz="1800" b="0" i="1">
                                    <a:solidFill>
                                      <a:schemeClr val="tx1"/>
                                    </a:solidFill>
                                    <a:effectLst/>
                                    <a:latin typeface="Cambria Math" panose="02040503050406030204" pitchFamily="18" charset="0"/>
                                    <a:ea typeface="+mn-ea"/>
                                    <a:cs typeface="+mn-cs"/>
                                  </a:rPr>
                                </m:ctrlPr>
                              </m:sSupPr>
                              <m:e>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𝑒</m:t>
                                </m:r>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𝑆𝑒𝑛𝑠</m:t>
                                </m:r>
                                <m:r>
                                  <a:rPr kumimoji="1" lang="en-US" altLang="ja-JP" sz="1800" b="0" i="1">
                                    <a:solidFill>
                                      <a:schemeClr val="tx1"/>
                                    </a:solidFill>
                                    <a:effectLst/>
                                    <a:latin typeface="Cambria Math" panose="02040503050406030204" pitchFamily="18" charset="0"/>
                                    <a:ea typeface="+mn-ea"/>
                                    <a:cs typeface="+mn-cs"/>
                                  </a:rPr>
                                  <m:t>]</m:t>
                                </m:r>
                              </m:e>
                              <m:sup>
                                <m:r>
                                  <a:rPr kumimoji="1" lang="en-US" altLang="ja-JP" sz="1800" b="0" i="1">
                                    <a:solidFill>
                                      <a:schemeClr val="tx1"/>
                                    </a:solidFill>
                                    <a:effectLst/>
                                    <a:latin typeface="Cambria Math" panose="02040503050406030204" pitchFamily="18" charset="0"/>
                                    <a:ea typeface="+mn-ea"/>
                                    <a:cs typeface="+mn-cs"/>
                                  </a:rPr>
                                  <m:t>2</m:t>
                                </m:r>
                              </m:sup>
                            </m:sSup>
                            <m:r>
                              <a:rPr kumimoji="1" lang="en-US" altLang="ja-JP" sz="1800" b="0" i="1">
                                <a:solidFill>
                                  <a:schemeClr val="tx1"/>
                                </a:solidFill>
                                <a:effectLst/>
                                <a:latin typeface="Cambria Math" panose="02040503050406030204" pitchFamily="18" charset="0"/>
                                <a:ea typeface="+mn-ea"/>
                                <a:cs typeface="+mn-cs"/>
                              </a:rPr>
                              <m:t>∗</m:t>
                            </m:r>
                            <m:sSup>
                              <m:sSupPr>
                                <m:ctrlPr>
                                  <a:rPr kumimoji="1" lang="en-US" altLang="ja-JP" sz="1800" b="0" i="1">
                                    <a:solidFill>
                                      <a:schemeClr val="tx1"/>
                                    </a:solidFill>
                                    <a:effectLst/>
                                    <a:latin typeface="Cambria Math" panose="02040503050406030204" pitchFamily="18" charset="0"/>
                                    <a:ea typeface="+mn-ea"/>
                                    <a:cs typeface="+mn-cs"/>
                                  </a:rPr>
                                </m:ctrlPr>
                              </m:sSupPr>
                              <m:e>
                                <m:r>
                                  <a:rPr kumimoji="1" lang="en-US" altLang="ja-JP" sz="1800" b="0" i="1">
                                    <a:solidFill>
                                      <a:schemeClr val="tx1"/>
                                    </a:solidFill>
                                    <a:effectLst/>
                                    <a:latin typeface="Cambria Math" panose="02040503050406030204" pitchFamily="18" charset="0"/>
                                    <a:ea typeface="+mn-ea"/>
                                    <a:cs typeface="+mn-cs"/>
                                  </a:rPr>
                                  <m:t>𝑆𝑖𝑔</m:t>
                                </m:r>
                              </m:e>
                              <m:sup>
                                <m:r>
                                  <a:rPr kumimoji="1" lang="en-US" altLang="ja-JP" sz="1800" b="0" i="1">
                                    <a:solidFill>
                                      <a:schemeClr val="tx1"/>
                                    </a:solidFill>
                                    <a:effectLst/>
                                    <a:latin typeface="Cambria Math" panose="02040503050406030204" pitchFamily="18" charset="0"/>
                                    <a:ea typeface="+mn-ea"/>
                                    <a:cs typeface="+mn-cs"/>
                                  </a:rPr>
                                  <m:t>2</m:t>
                                </m:r>
                              </m:sup>
                            </m:sSup>
                            <m:r>
                              <a:rPr kumimoji="1" lang="en-US" altLang="ja-JP" sz="1800" b="0" i="1">
                                <a:solidFill>
                                  <a:schemeClr val="tx1"/>
                                </a:solidFill>
                                <a:effectLst/>
                                <a:latin typeface="Cambria Math" panose="02040503050406030204" pitchFamily="18" charset="0"/>
                                <a:ea typeface="+mn-ea"/>
                                <a:cs typeface="+mn-cs"/>
                              </a:rPr>
                              <m:t>−78∗</m:t>
                            </m:r>
                            <m:r>
                              <a:rPr kumimoji="1" lang="en-US" altLang="ja-JP" sz="1800" b="0" i="1">
                                <a:solidFill>
                                  <a:schemeClr val="tx1"/>
                                </a:solidFill>
                                <a:effectLst/>
                                <a:latin typeface="Cambria Math" panose="02040503050406030204" pitchFamily="18" charset="0"/>
                                <a:ea typeface="+mn-ea"/>
                                <a:cs typeface="+mn-cs"/>
                              </a:rPr>
                              <m:t>𝐼𝑆𝑂</m:t>
                            </m:r>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𝑆𝑒𝑛𝑠</m:t>
                                </m:r>
                              </m:e>
                            </m:d>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𝑆𝑖𝑔</m:t>
                            </m:r>
                          </m:e>
                        </m:rad>
                      </m:num>
                      <m:den>
                        <m:r>
                          <a:rPr kumimoji="1" lang="en-US" altLang="ja-JP" sz="1800" b="0" i="1">
                            <a:solidFill>
                              <a:schemeClr val="tx1"/>
                            </a:solidFill>
                            <a:effectLst/>
                            <a:latin typeface="Cambria Math" panose="02040503050406030204" pitchFamily="18" charset="0"/>
                            <a:ea typeface="+mn-ea"/>
                            <a:cs typeface="+mn-cs"/>
                          </a:rPr>
                          <m:t>10∗</m:t>
                        </m:r>
                        <m:r>
                          <a:rPr kumimoji="1" lang="en-US" altLang="ja-JP" sz="1800" b="0" i="1">
                            <a:solidFill>
                              <a:schemeClr val="tx1"/>
                            </a:solidFill>
                            <a:effectLst/>
                            <a:latin typeface="Cambria Math" panose="02040503050406030204" pitchFamily="18" charset="0"/>
                            <a:ea typeface="+mn-ea"/>
                            <a:cs typeface="+mn-cs"/>
                          </a:rPr>
                          <m:t>𝐼𝑆𝑂</m:t>
                        </m:r>
                      </m:den>
                    </m:f>
                  </m:oMath>
                </m:oMathPara>
              </a14:m>
              <a:endParaRPr kumimoji="1" lang="ja-JP" altLang="en-US" sz="1800" i="1">
                <a:latin typeface="Cambria Math" panose="02040503050406030204" pitchFamily="18" charset="0"/>
              </a:endParaRPr>
            </a:p>
          </xdr:txBody>
        </xdr:sp>
      </mc:Choice>
      <mc:Fallback xmlns="">
        <xdr:sp macro="" textlink="">
          <xdr:nvSpPr>
            <xdr:cNvPr id="97" name="テキスト ボックス 96"/>
            <xdr:cNvSpPr txBox="1"/>
          </xdr:nvSpPr>
          <xdr:spPr>
            <a:xfrm>
              <a:off x="283036" y="56858647"/>
              <a:ext cx="9203122" cy="10533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0" i="0">
                  <a:latin typeface="Cambria Math" panose="02040503050406030204" pitchFamily="18" charset="0"/>
                  <a:ea typeface="Cambria Math" panose="02040503050406030204" pitchFamily="18" charset="0"/>
                </a:rPr>
                <a:t>𝑒[𝐷𝑁]</a:t>
              </a:r>
              <a:r>
                <a:rPr kumimoji="1" lang="en-US" altLang="ja-JP" sz="1800" i="0">
                  <a:latin typeface="Cambria Math" panose="02040503050406030204" pitchFamily="18" charset="0"/>
                  <a:ea typeface="Cambria Math" panose="02040503050406030204" pitchFamily="18" charset="0"/>
                </a:rPr>
                <a:t>=</a:t>
              </a:r>
              <a:r>
                <a:rPr kumimoji="1" lang="en-US" altLang="ja-JP" sz="1800" b="0" i="0">
                  <a:latin typeface="Cambria Math" panose="02040503050406030204" pitchFamily="18" charset="0"/>
                  <a:ea typeface="Cambria Math" panose="02040503050406030204" pitchFamily="18" charset="0"/>
                </a:rPr>
                <a:t> </a:t>
              </a:r>
              <a:r>
                <a:rPr kumimoji="1" lang="en-US" altLang="ja-JP" sz="1800" b="0" i="0">
                  <a:solidFill>
                    <a:schemeClr val="tx1"/>
                  </a:solidFill>
                  <a:effectLst/>
                  <a:latin typeface="+mn-lt"/>
                  <a:ea typeface="+mn-ea"/>
                  <a:cs typeface="+mn-cs"/>
                </a:rPr>
                <a:t> √(〖</a:t>
              </a:r>
              <a:r>
                <a:rPr kumimoji="1" lang="en-US" altLang="ja-JP" sz="1800" b="0" i="0">
                  <a:solidFill>
                    <a:schemeClr val="tx1"/>
                  </a:solidFill>
                  <a:effectLst/>
                  <a:latin typeface="Cambria Math" panose="02040503050406030204" pitchFamily="18" charset="0"/>
                  <a:ea typeface="+mn-ea"/>
                  <a:cs typeface="+mn-cs"/>
                </a:rPr>
                <a:t>(〖10〗^(</a:t>
              </a:r>
              <a:r>
                <a:rPr kumimoji="1" lang="en-US" altLang="ja-JP" sz="1800" b="0" i="0">
                  <a:solidFill>
                    <a:schemeClr val="tx1"/>
                  </a:solidFill>
                  <a:effectLst/>
                  <a:latin typeface="+mn-lt"/>
                  <a:ea typeface="+mn-ea"/>
                  <a:cs typeface="+mn-cs"/>
                </a:rPr>
                <a:t>(−𝑆𝑁𝑅)/10</a:t>
              </a:r>
              <a:r>
                <a:rPr kumimoji="1" lang="en-US" altLang="ja-JP" sz="1800" b="0" i="0">
                  <a:solidFill>
                    <a:schemeClr val="tx1"/>
                  </a:solidFill>
                  <a:effectLst/>
                  <a:latin typeface="Cambria Math" panose="02040503050406030204" pitchFamily="18" charset="0"/>
                  <a:ea typeface="+mn-ea"/>
                  <a:cs typeface="+mn-cs"/>
                </a:rPr>
                <a:t>)</a:t>
              </a:r>
              <a:r>
                <a:rPr kumimoji="1" lang="en-US" altLang="ja-JP" sz="1800" b="0" i="0">
                  <a:solidFill>
                    <a:schemeClr val="tx1"/>
                  </a:solidFill>
                  <a:effectLst/>
                  <a:latin typeface="+mn-lt"/>
                  <a:ea typeface="+mn-ea"/>
                  <a:cs typeface="+mn-cs"/>
                </a:rPr>
                <a:t>−𝑘^2</a:t>
              </a:r>
              <a:r>
                <a:rPr kumimoji="1" lang="en-US" altLang="ja-JP" sz="1800" b="0" i="0">
                  <a:solidFill>
                    <a:schemeClr val="tx1"/>
                  </a:solidFill>
                  <a:effectLst/>
                  <a:latin typeface="Cambria Math" panose="02040503050406030204" pitchFamily="18" charset="0"/>
                  <a:ea typeface="+mn-ea"/>
                  <a:cs typeface="+mn-cs"/>
                </a:rPr>
                <a:t> )∗7.8</a:t>
              </a:r>
              <a:r>
                <a:rPr kumimoji="1" lang="en-US" altLang="ja-JP" sz="1800" b="0" i="0">
                  <a:solidFill>
                    <a:schemeClr val="tx1"/>
                  </a:solidFill>
                  <a:effectLst/>
                  <a:latin typeface="+mn-lt"/>
                  <a:ea typeface="+mn-ea"/>
                  <a:cs typeface="+mn-cs"/>
                </a:rPr>
                <a:t>〗^2 〖∗𝑒[</a:t>
              </a:r>
              <a:r>
                <a:rPr kumimoji="1" lang="en-US" altLang="ja-JP" sz="1800" b="0" i="0">
                  <a:solidFill>
                    <a:schemeClr val="tx1"/>
                  </a:solidFill>
                  <a:effectLst/>
                  <a:latin typeface="Cambria Math" panose="02040503050406030204" pitchFamily="18" charset="0"/>
                  <a:ea typeface="+mn-ea"/>
                  <a:cs typeface="+mn-cs"/>
                </a:rPr>
                <a:t>𝑆𝑒𝑛𝑠</a:t>
              </a:r>
              <a:r>
                <a:rPr kumimoji="1" lang="en-US" altLang="ja-JP" sz="1800" b="0" i="0">
                  <a:solidFill>
                    <a:schemeClr val="tx1"/>
                  </a:solidFill>
                  <a:effectLst/>
                  <a:latin typeface="+mn-lt"/>
                  <a:ea typeface="+mn-ea"/>
                  <a:cs typeface="+mn-cs"/>
                </a:rPr>
                <a:t>]〗^2</a:t>
              </a:r>
              <a:r>
                <a:rPr kumimoji="1" lang="en-US" altLang="ja-JP" sz="1800" b="0" i="0">
                  <a:solidFill>
                    <a:schemeClr val="tx1"/>
                  </a:solidFill>
                  <a:effectLst/>
                  <a:latin typeface="Cambria Math" panose="02040503050406030204" pitchFamily="18" charset="0"/>
                  <a:ea typeface="+mn-ea"/>
                  <a:cs typeface="+mn-cs"/>
                </a:rPr>
                <a:t>∗〖𝑆𝑖𝑔〗^2−78∗𝐼𝑆𝑂∗𝑒[𝑆𝑒𝑛𝑠]∗𝑆𝑖𝑔</a:t>
              </a:r>
              <a:r>
                <a:rPr kumimoji="1" lang="en-US" altLang="ja-JP" sz="1800" b="0" i="0">
                  <a:solidFill>
                    <a:schemeClr val="tx1"/>
                  </a:solidFill>
                  <a:effectLst/>
                  <a:latin typeface="+mn-lt"/>
                  <a:ea typeface="+mn-ea"/>
                  <a:cs typeface="+mn-cs"/>
                </a:rPr>
                <a:t>)/(</a:t>
              </a:r>
              <a:r>
                <a:rPr kumimoji="1" lang="en-US" altLang="ja-JP" sz="1800" b="0" i="0">
                  <a:solidFill>
                    <a:schemeClr val="tx1"/>
                  </a:solidFill>
                  <a:effectLst/>
                  <a:latin typeface="Cambria Math" panose="02040503050406030204" pitchFamily="18" charset="0"/>
                  <a:ea typeface="+mn-ea"/>
                  <a:cs typeface="+mn-cs"/>
                </a:rPr>
                <a:t>10∗𝐼𝑆𝑂</a:t>
              </a:r>
              <a:r>
                <a:rPr kumimoji="1" lang="en-US" altLang="ja-JP" sz="1800" b="0" i="0">
                  <a:solidFill>
                    <a:schemeClr val="tx1"/>
                  </a:solidFill>
                  <a:effectLst/>
                  <a:latin typeface="+mn-lt"/>
                  <a:ea typeface="+mn-ea"/>
                  <a:cs typeface="+mn-cs"/>
                </a:rPr>
                <a:t>)</a:t>
              </a:r>
              <a:endParaRPr kumimoji="1" lang="ja-JP" altLang="en-US" sz="1800" i="1">
                <a:latin typeface="Cambria Math" panose="02040503050406030204" pitchFamily="18" charset="0"/>
              </a:endParaRPr>
            </a:p>
          </xdr:txBody>
        </xdr:sp>
      </mc:Fallback>
    </mc:AlternateContent>
    <xdr:clientData/>
  </xdr:oneCellAnchor>
  <xdr:oneCellAnchor>
    <xdr:from>
      <xdr:col>5</xdr:col>
      <xdr:colOff>808026</xdr:colOff>
      <xdr:row>211</xdr:row>
      <xdr:rowOff>33604</xdr:rowOff>
    </xdr:from>
    <xdr:ext cx="711926" cy="392415"/>
    <xdr:sp macro="" textlink="">
      <xdr:nvSpPr>
        <xdr:cNvPr id="98" name="テキスト ボックス 97">
          <a:extLst>
            <a:ext uri="{FF2B5EF4-FFF2-40B4-BE49-F238E27FC236}">
              <a16:creationId xmlns:a16="http://schemas.microsoft.com/office/drawing/2014/main" id="{00000000-0008-0000-0100-000062000000}"/>
            </a:ext>
          </a:extLst>
        </xdr:cNvPr>
        <xdr:cNvSpPr txBox="1"/>
      </xdr:nvSpPr>
      <xdr:spPr>
        <a:xfrm>
          <a:off x="7980765" y="56289082"/>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⑱</a:t>
          </a:r>
        </a:p>
      </xdr:txBody>
    </xdr:sp>
    <xdr:clientData/>
  </xdr:oneCellAnchor>
  <xdr:oneCellAnchor>
    <xdr:from>
      <xdr:col>0</xdr:col>
      <xdr:colOff>294632</xdr:colOff>
      <xdr:row>215</xdr:row>
      <xdr:rowOff>67235</xdr:rowOff>
    </xdr:from>
    <xdr:ext cx="9203122" cy="1064559"/>
    <mc:AlternateContent xmlns:mc="http://schemas.openxmlformats.org/markup-compatibility/2006" xmlns:a14="http://schemas.microsoft.com/office/drawing/2010/main">
      <mc:Choice Requires="a14">
        <xdr:sp macro="" textlink="">
          <xdr:nvSpPr>
            <xdr:cNvPr id="99" name="テキスト ボックス 98">
              <a:extLst>
                <a:ext uri="{FF2B5EF4-FFF2-40B4-BE49-F238E27FC236}">
                  <a16:creationId xmlns:a16="http://schemas.microsoft.com/office/drawing/2014/main" id="{00000000-0008-0000-0100-000063000000}"/>
                </a:ext>
              </a:extLst>
            </xdr:cNvPr>
            <xdr:cNvSpPr txBox="1"/>
          </xdr:nvSpPr>
          <xdr:spPr>
            <a:xfrm>
              <a:off x="294632" y="58438676"/>
              <a:ext cx="9203122" cy="1064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14:m>
                <m:oMathPara xmlns:m="http://schemas.openxmlformats.org/officeDocument/2006/math">
                  <m:oMathParaPr>
                    <m:jc m:val="left"/>
                  </m:oMathParaPr>
                  <m:oMath xmlns:m="http://schemas.openxmlformats.org/officeDocument/2006/math">
                    <m:r>
                      <a:rPr kumimoji="1" lang="en-US" altLang="ja-JP" sz="1800" b="0" i="1">
                        <a:latin typeface="Cambria Math" panose="02040503050406030204" pitchFamily="18" charset="0"/>
                        <a:ea typeface="Cambria Math" panose="02040503050406030204" pitchFamily="18" charset="0"/>
                      </a:rPr>
                      <m:t>𝑒</m:t>
                    </m:r>
                    <m:r>
                      <a:rPr kumimoji="1" lang="en-US" altLang="ja-JP" sz="1800" b="0" i="1">
                        <a:latin typeface="Cambria Math" panose="02040503050406030204" pitchFamily="18" charset="0"/>
                        <a:ea typeface="Cambria Math" panose="02040503050406030204" pitchFamily="18" charset="0"/>
                      </a:rPr>
                      <m:t>[</m:t>
                    </m:r>
                    <m:r>
                      <a:rPr kumimoji="1" lang="en-US" altLang="ja-JP" sz="1800" b="0" i="1">
                        <a:latin typeface="Cambria Math" panose="02040503050406030204" pitchFamily="18" charset="0"/>
                        <a:ea typeface="Cambria Math" panose="02040503050406030204" pitchFamily="18" charset="0"/>
                      </a:rPr>
                      <m:t>𝐷𝑁</m:t>
                    </m:r>
                    <m:r>
                      <a:rPr kumimoji="1" lang="en-US" altLang="ja-JP" sz="1800" b="0" i="1">
                        <a:latin typeface="Cambria Math" panose="02040503050406030204" pitchFamily="18" charset="0"/>
                        <a:ea typeface="Cambria Math" panose="02040503050406030204" pitchFamily="18" charset="0"/>
                      </a:rPr>
                      <m:t>]= </m:t>
                    </m:r>
                    <m:f>
                      <m:fPr>
                        <m:ctrlPr>
                          <a:rPr kumimoji="1" lang="en-US" altLang="ja-JP" sz="1800" b="0" i="1">
                            <a:solidFill>
                              <a:schemeClr val="tx1"/>
                            </a:solidFill>
                            <a:effectLst/>
                            <a:latin typeface="Cambria Math" panose="02040503050406030204" pitchFamily="18" charset="0"/>
                            <a:ea typeface="+mn-ea"/>
                            <a:cs typeface="+mn-cs"/>
                          </a:rPr>
                        </m:ctrlPr>
                      </m:fPr>
                      <m:num>
                        <m:rad>
                          <m:radPr>
                            <m:degHide m:val="on"/>
                            <m:ctrlPr>
                              <a:rPr kumimoji="1" lang="en-US" altLang="ja-JP" sz="1800" b="0" i="1">
                                <a:solidFill>
                                  <a:schemeClr val="tx1"/>
                                </a:solidFill>
                                <a:effectLst/>
                                <a:latin typeface="Cambria Math" panose="02040503050406030204" pitchFamily="18" charset="0"/>
                                <a:ea typeface="+mn-ea"/>
                                <a:cs typeface="+mn-cs"/>
                              </a:rPr>
                            </m:ctrlPr>
                          </m:radPr>
                          <m:deg/>
                          <m:e>
                            <m:sSup>
                              <m:sSupPr>
                                <m:ctrlPr>
                                  <a:rPr kumimoji="1" lang="en-US" altLang="ja-JP" sz="1800" b="0" i="1">
                                    <a:solidFill>
                                      <a:schemeClr val="tx1"/>
                                    </a:solidFill>
                                    <a:effectLst/>
                                    <a:latin typeface="Cambria Math" panose="02040503050406030204" pitchFamily="18" charset="0"/>
                                    <a:ea typeface="+mn-ea"/>
                                    <a:cs typeface="+mn-cs"/>
                                  </a:rPr>
                                </m:ctrlPr>
                              </m:sSupPr>
                              <m:e>
                                <m:d>
                                  <m:dPr>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1−</m:t>
                                    </m:r>
                                    <m:sSup>
                                      <m:sSupPr>
                                        <m:ctrlPr>
                                          <a:rPr kumimoji="1" lang="en-US" altLang="ja-JP" sz="1800" b="0" i="1">
                                            <a:solidFill>
                                              <a:schemeClr val="tx1"/>
                                            </a:solidFill>
                                            <a:effectLst/>
                                            <a:latin typeface="Cambria Math" panose="02040503050406030204" pitchFamily="18" charset="0"/>
                                            <a:ea typeface="+mn-ea"/>
                                            <a:cs typeface="+mn-cs"/>
                                          </a:rPr>
                                        </m:ctrlPr>
                                      </m:sSupPr>
                                      <m:e>
                                        <m:r>
                                          <a:rPr kumimoji="1" lang="en-US" altLang="ja-JP" sz="1800" b="0" i="1">
                                            <a:solidFill>
                                              <a:schemeClr val="tx1"/>
                                            </a:solidFill>
                                            <a:effectLst/>
                                            <a:latin typeface="Cambria Math" panose="02040503050406030204" pitchFamily="18" charset="0"/>
                                            <a:ea typeface="+mn-ea"/>
                                            <a:cs typeface="+mn-cs"/>
                                          </a:rPr>
                                          <m:t>𝑘</m:t>
                                        </m:r>
                                      </m:e>
                                      <m:sup>
                                        <m:r>
                                          <a:rPr kumimoji="1" lang="en-US" altLang="ja-JP" sz="1800" b="0" i="1">
                                            <a:solidFill>
                                              <a:schemeClr val="tx1"/>
                                            </a:solidFill>
                                            <a:effectLst/>
                                            <a:latin typeface="Cambria Math" panose="02040503050406030204" pitchFamily="18" charset="0"/>
                                            <a:ea typeface="+mn-ea"/>
                                            <a:cs typeface="+mn-cs"/>
                                          </a:rPr>
                                          <m:t>2</m:t>
                                        </m:r>
                                      </m:sup>
                                    </m:sSup>
                                  </m:e>
                                </m:d>
                                <m:r>
                                  <a:rPr kumimoji="1" lang="en-US" altLang="ja-JP" sz="1800" b="0" i="1">
                                    <a:solidFill>
                                      <a:schemeClr val="tx1"/>
                                    </a:solidFill>
                                    <a:effectLst/>
                                    <a:latin typeface="Cambria Math" panose="02040503050406030204" pitchFamily="18" charset="0"/>
                                    <a:ea typeface="+mn-ea"/>
                                    <a:cs typeface="+mn-cs"/>
                                  </a:rPr>
                                  <m:t>∗7.8</m:t>
                                </m:r>
                              </m:e>
                              <m:sup>
                                <m:r>
                                  <a:rPr kumimoji="1" lang="en-US" altLang="ja-JP" sz="1800" b="0" i="1">
                                    <a:solidFill>
                                      <a:schemeClr val="tx1"/>
                                    </a:solidFill>
                                    <a:effectLst/>
                                    <a:latin typeface="Cambria Math" panose="02040503050406030204" pitchFamily="18" charset="0"/>
                                    <a:ea typeface="+mn-ea"/>
                                    <a:cs typeface="+mn-cs"/>
                                  </a:rPr>
                                  <m:t>2</m:t>
                                </m:r>
                              </m:sup>
                            </m:sSup>
                            <m:sSup>
                              <m:sSupPr>
                                <m:ctrlPr>
                                  <a:rPr kumimoji="1" lang="en-US" altLang="ja-JP" sz="1800" b="0" i="1">
                                    <a:solidFill>
                                      <a:schemeClr val="tx1"/>
                                    </a:solidFill>
                                    <a:effectLst/>
                                    <a:latin typeface="Cambria Math" panose="02040503050406030204" pitchFamily="18" charset="0"/>
                                    <a:ea typeface="+mn-ea"/>
                                    <a:cs typeface="+mn-cs"/>
                                  </a:rPr>
                                </m:ctrlPr>
                              </m:sSupPr>
                              <m:e>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𝑒</m:t>
                                </m:r>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𝑆𝑒𝑛𝑠</m:t>
                                </m:r>
                                <m:r>
                                  <a:rPr kumimoji="1" lang="en-US" altLang="ja-JP" sz="1800" b="0" i="1">
                                    <a:solidFill>
                                      <a:schemeClr val="tx1"/>
                                    </a:solidFill>
                                    <a:effectLst/>
                                    <a:latin typeface="Cambria Math" panose="02040503050406030204" pitchFamily="18" charset="0"/>
                                    <a:ea typeface="+mn-ea"/>
                                    <a:cs typeface="+mn-cs"/>
                                  </a:rPr>
                                  <m:t>]</m:t>
                                </m:r>
                              </m:e>
                              <m:sup>
                                <m:r>
                                  <a:rPr kumimoji="1" lang="en-US" altLang="ja-JP" sz="1800" b="0" i="1">
                                    <a:solidFill>
                                      <a:schemeClr val="tx1"/>
                                    </a:solidFill>
                                    <a:effectLst/>
                                    <a:latin typeface="Cambria Math" panose="02040503050406030204" pitchFamily="18" charset="0"/>
                                    <a:ea typeface="+mn-ea"/>
                                    <a:cs typeface="+mn-cs"/>
                                  </a:rPr>
                                  <m:t>2</m:t>
                                </m:r>
                              </m:sup>
                            </m:sSup>
                            <m:r>
                              <a:rPr kumimoji="1" lang="en-US" altLang="ja-JP" sz="1800" b="0" i="1">
                                <a:solidFill>
                                  <a:schemeClr val="tx1"/>
                                </a:solidFill>
                                <a:effectLst/>
                                <a:latin typeface="Cambria Math" panose="02040503050406030204" pitchFamily="18" charset="0"/>
                                <a:ea typeface="+mn-ea"/>
                                <a:cs typeface="+mn-cs"/>
                              </a:rPr>
                              <m:t>∗</m:t>
                            </m:r>
                            <m:sSup>
                              <m:sSupPr>
                                <m:ctrlPr>
                                  <a:rPr kumimoji="1" lang="en-US" altLang="ja-JP" sz="1800" b="0" i="1">
                                    <a:solidFill>
                                      <a:schemeClr val="tx1"/>
                                    </a:solidFill>
                                    <a:effectLst/>
                                    <a:latin typeface="Cambria Math" panose="02040503050406030204" pitchFamily="18" charset="0"/>
                                    <a:ea typeface="+mn-ea"/>
                                    <a:cs typeface="+mn-cs"/>
                                  </a:rPr>
                                </m:ctrlPr>
                              </m:sSupPr>
                              <m:e>
                                <m:r>
                                  <a:rPr kumimoji="1" lang="en-US" altLang="ja-JP" sz="1800" b="0" i="1">
                                    <a:solidFill>
                                      <a:schemeClr val="tx1"/>
                                    </a:solidFill>
                                    <a:effectLst/>
                                    <a:latin typeface="Cambria Math" panose="02040503050406030204" pitchFamily="18" charset="0"/>
                                    <a:ea typeface="+mn-ea"/>
                                    <a:cs typeface="+mn-cs"/>
                                  </a:rPr>
                                  <m:t>𝑆𝑖𝑔</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0</m:t>
                                    </m:r>
                                    <m:r>
                                      <a:rPr kumimoji="1" lang="en-US" altLang="ja-JP" sz="1800" b="0" i="1">
                                        <a:solidFill>
                                          <a:schemeClr val="tx1"/>
                                        </a:solidFill>
                                        <a:effectLst/>
                                        <a:latin typeface="Cambria Math" panose="02040503050406030204" pitchFamily="18" charset="0"/>
                                        <a:ea typeface="+mn-ea"/>
                                        <a:cs typeface="+mn-cs"/>
                                      </a:rPr>
                                      <m:t>𝑑𝐵</m:t>
                                    </m:r>
                                  </m:e>
                                </m:d>
                              </m:e>
                              <m:sup>
                                <m:r>
                                  <a:rPr kumimoji="1" lang="en-US" altLang="ja-JP" sz="1800" b="0" i="1">
                                    <a:solidFill>
                                      <a:schemeClr val="tx1"/>
                                    </a:solidFill>
                                    <a:effectLst/>
                                    <a:latin typeface="Cambria Math" panose="02040503050406030204" pitchFamily="18" charset="0"/>
                                    <a:ea typeface="+mn-ea"/>
                                    <a:cs typeface="+mn-cs"/>
                                  </a:rPr>
                                  <m:t>2</m:t>
                                </m:r>
                              </m:sup>
                            </m:sSup>
                            <m:r>
                              <a:rPr kumimoji="1" lang="en-US" altLang="ja-JP" sz="1800" b="0" i="1">
                                <a:solidFill>
                                  <a:schemeClr val="tx1"/>
                                </a:solidFill>
                                <a:effectLst/>
                                <a:latin typeface="Cambria Math" panose="02040503050406030204" pitchFamily="18" charset="0"/>
                                <a:ea typeface="+mn-ea"/>
                                <a:cs typeface="+mn-cs"/>
                              </a:rPr>
                              <m:t>−78∗</m:t>
                            </m:r>
                            <m:r>
                              <a:rPr kumimoji="1" lang="en-US" altLang="ja-JP" sz="1800" b="0" i="1">
                                <a:solidFill>
                                  <a:schemeClr val="tx1"/>
                                </a:solidFill>
                                <a:effectLst/>
                                <a:latin typeface="Cambria Math" panose="02040503050406030204" pitchFamily="18" charset="0"/>
                                <a:ea typeface="+mn-ea"/>
                                <a:cs typeface="+mn-cs"/>
                              </a:rPr>
                              <m:t>𝐼𝑆𝑂</m:t>
                            </m:r>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𝑒</m:t>
                            </m:r>
                            <m:d>
                              <m:dPr>
                                <m:begChr m:val="["/>
                                <m:endChr m:val="]"/>
                                <m:ctrlPr>
                                  <a:rPr kumimoji="1" lang="en-US" altLang="ja-JP" sz="1800" b="0" i="1">
                                    <a:solidFill>
                                      <a:schemeClr val="tx1"/>
                                    </a:solidFill>
                                    <a:effectLst/>
                                    <a:latin typeface="Cambria Math" panose="02040503050406030204" pitchFamily="18" charset="0"/>
                                    <a:ea typeface="+mn-ea"/>
                                    <a:cs typeface="+mn-cs"/>
                                  </a:rPr>
                                </m:ctrlPr>
                              </m:dPr>
                              <m:e>
                                <m:r>
                                  <a:rPr kumimoji="1" lang="en-US" altLang="ja-JP" sz="1800" b="0" i="1">
                                    <a:solidFill>
                                      <a:schemeClr val="tx1"/>
                                    </a:solidFill>
                                    <a:effectLst/>
                                    <a:latin typeface="Cambria Math" panose="02040503050406030204" pitchFamily="18" charset="0"/>
                                    <a:ea typeface="+mn-ea"/>
                                    <a:cs typeface="+mn-cs"/>
                                  </a:rPr>
                                  <m:t>𝑆𝑒𝑛𝑠</m:t>
                                </m:r>
                              </m:e>
                            </m:d>
                            <m:r>
                              <a:rPr kumimoji="1" lang="en-US" altLang="ja-JP" sz="1800" b="0" i="1">
                                <a:solidFill>
                                  <a:schemeClr val="tx1"/>
                                </a:solidFill>
                                <a:effectLst/>
                                <a:latin typeface="Cambria Math" panose="02040503050406030204" pitchFamily="18" charset="0"/>
                                <a:ea typeface="+mn-ea"/>
                                <a:cs typeface="+mn-cs"/>
                              </a:rPr>
                              <m:t>∗</m:t>
                            </m:r>
                            <m:r>
                              <a:rPr kumimoji="1" lang="en-US" altLang="ja-JP" sz="1800" b="0" i="1">
                                <a:solidFill>
                                  <a:schemeClr val="tx1"/>
                                </a:solidFill>
                                <a:effectLst/>
                                <a:latin typeface="Cambria Math" panose="02040503050406030204" pitchFamily="18" charset="0"/>
                                <a:ea typeface="+mn-ea"/>
                                <a:cs typeface="+mn-cs"/>
                              </a:rPr>
                              <m:t>𝑆𝑖𝑔</m:t>
                            </m:r>
                            <m:r>
                              <a:rPr kumimoji="1" lang="en-US" altLang="ja-JP" sz="1800" b="0" i="1">
                                <a:solidFill>
                                  <a:schemeClr val="tx1"/>
                                </a:solidFill>
                                <a:effectLst/>
                                <a:latin typeface="Cambria Math" panose="02040503050406030204" pitchFamily="18" charset="0"/>
                                <a:ea typeface="+mn-ea"/>
                                <a:cs typeface="+mn-cs"/>
                              </a:rPr>
                              <m:t>[0</m:t>
                            </m:r>
                            <m:r>
                              <a:rPr kumimoji="1" lang="en-US" altLang="ja-JP" sz="1800" b="0" i="1">
                                <a:solidFill>
                                  <a:schemeClr val="tx1"/>
                                </a:solidFill>
                                <a:effectLst/>
                                <a:latin typeface="Cambria Math" panose="02040503050406030204" pitchFamily="18" charset="0"/>
                                <a:ea typeface="+mn-ea"/>
                                <a:cs typeface="+mn-cs"/>
                              </a:rPr>
                              <m:t>𝑑𝐵</m:t>
                            </m:r>
                            <m:r>
                              <a:rPr kumimoji="1" lang="en-US" altLang="ja-JP" sz="1800" b="0" i="1">
                                <a:solidFill>
                                  <a:schemeClr val="tx1"/>
                                </a:solidFill>
                                <a:effectLst/>
                                <a:latin typeface="Cambria Math" panose="02040503050406030204" pitchFamily="18" charset="0"/>
                                <a:ea typeface="+mn-ea"/>
                                <a:cs typeface="+mn-cs"/>
                              </a:rPr>
                              <m:t>]</m:t>
                            </m:r>
                          </m:e>
                        </m:rad>
                      </m:num>
                      <m:den>
                        <m:r>
                          <a:rPr kumimoji="1" lang="en-US" altLang="ja-JP" sz="1800" b="0" i="1">
                            <a:solidFill>
                              <a:schemeClr val="tx1"/>
                            </a:solidFill>
                            <a:effectLst/>
                            <a:latin typeface="Cambria Math" panose="02040503050406030204" pitchFamily="18" charset="0"/>
                            <a:ea typeface="+mn-ea"/>
                            <a:cs typeface="+mn-cs"/>
                          </a:rPr>
                          <m:t>10∗</m:t>
                        </m:r>
                        <m:r>
                          <a:rPr kumimoji="1" lang="en-US" altLang="ja-JP" sz="1800" b="0" i="1">
                            <a:solidFill>
                              <a:schemeClr val="tx1"/>
                            </a:solidFill>
                            <a:effectLst/>
                            <a:latin typeface="Cambria Math" panose="02040503050406030204" pitchFamily="18" charset="0"/>
                            <a:ea typeface="+mn-ea"/>
                            <a:cs typeface="+mn-cs"/>
                          </a:rPr>
                          <m:t>𝐼𝑆𝑂</m:t>
                        </m:r>
                      </m:den>
                    </m:f>
                  </m:oMath>
                </m:oMathPara>
              </a14:m>
              <a:endParaRPr kumimoji="1" lang="ja-JP" altLang="en-US" sz="1800" i="1">
                <a:latin typeface="Cambria Math" panose="02040503050406030204" pitchFamily="18" charset="0"/>
              </a:endParaRPr>
            </a:p>
          </xdr:txBody>
        </xdr:sp>
      </mc:Choice>
      <mc:Fallback xmlns="">
        <xdr:sp macro="" textlink="">
          <xdr:nvSpPr>
            <xdr:cNvPr id="99" name="テキスト ボックス 98"/>
            <xdr:cNvSpPr txBox="1"/>
          </xdr:nvSpPr>
          <xdr:spPr>
            <a:xfrm>
              <a:off x="294632" y="58438676"/>
              <a:ext cx="9203122" cy="1064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r>
                <a:rPr kumimoji="1" lang="en-US" altLang="ja-JP" sz="1800" b="0" i="0">
                  <a:latin typeface="Cambria Math" panose="02040503050406030204" pitchFamily="18" charset="0"/>
                  <a:ea typeface="Cambria Math" panose="02040503050406030204" pitchFamily="18" charset="0"/>
                </a:rPr>
                <a:t>𝑒[𝐷𝑁]</a:t>
              </a:r>
              <a:r>
                <a:rPr kumimoji="1" lang="en-US" altLang="ja-JP" sz="1800" i="0">
                  <a:latin typeface="Cambria Math" panose="02040503050406030204" pitchFamily="18" charset="0"/>
                  <a:ea typeface="Cambria Math" panose="02040503050406030204" pitchFamily="18" charset="0"/>
                </a:rPr>
                <a:t>=</a:t>
              </a:r>
              <a:r>
                <a:rPr kumimoji="1" lang="en-US" altLang="ja-JP" sz="1800" b="0" i="0">
                  <a:latin typeface="Cambria Math" panose="02040503050406030204" pitchFamily="18" charset="0"/>
                  <a:ea typeface="Cambria Math" panose="02040503050406030204" pitchFamily="18" charset="0"/>
                </a:rPr>
                <a:t> </a:t>
              </a:r>
              <a:r>
                <a:rPr kumimoji="1" lang="en-US" altLang="ja-JP" sz="1800" b="0" i="0">
                  <a:solidFill>
                    <a:schemeClr val="tx1"/>
                  </a:solidFill>
                  <a:effectLst/>
                  <a:latin typeface="+mn-lt"/>
                  <a:ea typeface="+mn-ea"/>
                  <a:cs typeface="+mn-cs"/>
                </a:rPr>
                <a:t> √(〖</a:t>
              </a:r>
              <a:r>
                <a:rPr kumimoji="1" lang="en-US" altLang="ja-JP" sz="1800" b="0" i="0">
                  <a:solidFill>
                    <a:schemeClr val="tx1"/>
                  </a:solidFill>
                  <a:effectLst/>
                  <a:latin typeface="Cambria Math" panose="02040503050406030204" pitchFamily="18" charset="0"/>
                  <a:ea typeface="+mn-ea"/>
                  <a:cs typeface="+mn-cs"/>
                </a:rPr>
                <a:t>(1</a:t>
              </a:r>
              <a:r>
                <a:rPr kumimoji="1" lang="en-US" altLang="ja-JP" sz="1800" b="0" i="0">
                  <a:solidFill>
                    <a:schemeClr val="tx1"/>
                  </a:solidFill>
                  <a:effectLst/>
                  <a:latin typeface="+mn-lt"/>
                  <a:ea typeface="+mn-ea"/>
                  <a:cs typeface="+mn-cs"/>
                </a:rPr>
                <a:t>−𝑘^2</a:t>
              </a:r>
              <a:r>
                <a:rPr kumimoji="1" lang="en-US" altLang="ja-JP" sz="1800" b="0" i="0">
                  <a:solidFill>
                    <a:schemeClr val="tx1"/>
                  </a:solidFill>
                  <a:effectLst/>
                  <a:latin typeface="Cambria Math" panose="02040503050406030204" pitchFamily="18" charset="0"/>
                  <a:ea typeface="+mn-ea"/>
                  <a:cs typeface="+mn-cs"/>
                </a:rPr>
                <a:t> )∗7.8</a:t>
              </a:r>
              <a:r>
                <a:rPr kumimoji="1" lang="en-US" altLang="ja-JP" sz="1800" b="0" i="0">
                  <a:solidFill>
                    <a:schemeClr val="tx1"/>
                  </a:solidFill>
                  <a:effectLst/>
                  <a:latin typeface="+mn-lt"/>
                  <a:ea typeface="+mn-ea"/>
                  <a:cs typeface="+mn-cs"/>
                </a:rPr>
                <a:t>〗^2 〖∗𝑒[</a:t>
              </a:r>
              <a:r>
                <a:rPr kumimoji="1" lang="en-US" altLang="ja-JP" sz="1800" b="0" i="0">
                  <a:solidFill>
                    <a:schemeClr val="tx1"/>
                  </a:solidFill>
                  <a:effectLst/>
                  <a:latin typeface="Cambria Math" panose="02040503050406030204" pitchFamily="18" charset="0"/>
                  <a:ea typeface="+mn-ea"/>
                  <a:cs typeface="+mn-cs"/>
                </a:rPr>
                <a:t>𝑆𝑒𝑛𝑠</a:t>
              </a:r>
              <a:r>
                <a:rPr kumimoji="1" lang="en-US" altLang="ja-JP" sz="1800" b="0" i="0">
                  <a:solidFill>
                    <a:schemeClr val="tx1"/>
                  </a:solidFill>
                  <a:effectLst/>
                  <a:latin typeface="+mn-lt"/>
                  <a:ea typeface="+mn-ea"/>
                  <a:cs typeface="+mn-cs"/>
                </a:rPr>
                <a:t>]〗^2</a:t>
              </a:r>
              <a:r>
                <a:rPr kumimoji="1" lang="en-US" altLang="ja-JP" sz="1800" b="0" i="0">
                  <a:solidFill>
                    <a:schemeClr val="tx1"/>
                  </a:solidFill>
                  <a:effectLst/>
                  <a:latin typeface="Cambria Math" panose="02040503050406030204" pitchFamily="18" charset="0"/>
                  <a:ea typeface="+mn-ea"/>
                  <a:cs typeface="+mn-cs"/>
                </a:rPr>
                <a:t>∗〖𝑆𝑖𝑔[0𝑑𝐵]〗^2−78∗𝐼𝑆𝑂∗𝑒[𝑆𝑒𝑛𝑠]∗𝑆𝑖𝑔[0𝑑𝐵]</a:t>
              </a:r>
              <a:r>
                <a:rPr kumimoji="1" lang="en-US" altLang="ja-JP" sz="1800" b="0" i="0">
                  <a:solidFill>
                    <a:schemeClr val="tx1"/>
                  </a:solidFill>
                  <a:effectLst/>
                  <a:latin typeface="+mn-lt"/>
                  <a:ea typeface="+mn-ea"/>
                  <a:cs typeface="+mn-cs"/>
                </a:rPr>
                <a:t>)/(</a:t>
              </a:r>
              <a:r>
                <a:rPr kumimoji="1" lang="en-US" altLang="ja-JP" sz="1800" b="0" i="0">
                  <a:solidFill>
                    <a:schemeClr val="tx1"/>
                  </a:solidFill>
                  <a:effectLst/>
                  <a:latin typeface="Cambria Math" panose="02040503050406030204" pitchFamily="18" charset="0"/>
                  <a:ea typeface="+mn-ea"/>
                  <a:cs typeface="+mn-cs"/>
                </a:rPr>
                <a:t>10∗𝐼𝑆𝑂</a:t>
              </a:r>
              <a:r>
                <a:rPr kumimoji="1" lang="en-US" altLang="ja-JP" sz="1800" b="0" i="0">
                  <a:solidFill>
                    <a:schemeClr val="tx1"/>
                  </a:solidFill>
                  <a:effectLst/>
                  <a:latin typeface="+mn-lt"/>
                  <a:ea typeface="+mn-ea"/>
                  <a:cs typeface="+mn-cs"/>
                </a:rPr>
                <a:t>)</a:t>
              </a:r>
              <a:endParaRPr kumimoji="1" lang="ja-JP" altLang="en-US" sz="1800" i="1">
                <a:latin typeface="Cambria Math" panose="02040503050406030204" pitchFamily="18" charset="0"/>
              </a:endParaRPr>
            </a:p>
          </xdr:txBody>
        </xdr:sp>
      </mc:Fallback>
    </mc:AlternateContent>
    <xdr:clientData/>
  </xdr:oneCellAnchor>
  <xdr:oneCellAnchor>
    <xdr:from>
      <xdr:col>5</xdr:col>
      <xdr:colOff>1357991</xdr:colOff>
      <xdr:row>217</xdr:row>
      <xdr:rowOff>36917</xdr:rowOff>
    </xdr:from>
    <xdr:ext cx="711926" cy="392415"/>
    <xdr:sp macro="" textlink="">
      <xdr:nvSpPr>
        <xdr:cNvPr id="100" name="テキスト ボックス 99">
          <a:extLst>
            <a:ext uri="{FF2B5EF4-FFF2-40B4-BE49-F238E27FC236}">
              <a16:creationId xmlns:a16="http://schemas.microsoft.com/office/drawing/2014/main" id="{00000000-0008-0000-0100-000064000000}"/>
            </a:ext>
          </a:extLst>
        </xdr:cNvPr>
        <xdr:cNvSpPr txBox="1"/>
      </xdr:nvSpPr>
      <xdr:spPr>
        <a:xfrm>
          <a:off x="8530730" y="58147700"/>
          <a:ext cx="71192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t>--</a:t>
          </a:r>
          <a:r>
            <a:rPr kumimoji="1" lang="ja-JP" altLang="en-US" sz="1800" b="1"/>
            <a:t>　⑲</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266700</xdr:colOff>
      <xdr:row>15</xdr:row>
      <xdr:rowOff>123825</xdr:rowOff>
    </xdr:from>
    <xdr:to>
      <xdr:col>5</xdr:col>
      <xdr:colOff>485775</xdr:colOff>
      <xdr:row>17</xdr:row>
      <xdr:rowOff>28575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4171950" y="2762250"/>
          <a:ext cx="219075" cy="2476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absoluteAnchor>
    <xdr:pos x="0" y="0"/>
    <xdr:ext cx="9301843" cy="6074229"/>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0.85274</cdr:x>
      <cdr:y>0.00926</cdr:y>
    </cdr:from>
    <cdr:to>
      <cdr:x>0.96489</cdr:x>
      <cdr:y>0.06143</cdr:y>
    </cdr:to>
    <cdr:pic>
      <cdr:nvPicPr>
        <cdr:cNvPr id="2" name="図 1">
          <a:extLst xmlns:a="http://schemas.openxmlformats.org/drawingml/2006/main">
            <a:ext uri="{FF2B5EF4-FFF2-40B4-BE49-F238E27FC236}">
              <a16:creationId xmlns:a16="http://schemas.microsoft.com/office/drawing/2014/main" id="{A0E60627-CC4C-4BF9-96C3-C7C86347511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932058" y="56243"/>
          <a:ext cx="1043214" cy="31689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6.xml><?xml version="1.0" encoding="utf-8"?>
<xdr:wsDr xmlns:xdr="http://schemas.openxmlformats.org/drawingml/2006/spreadsheetDrawing" xmlns:a="http://schemas.openxmlformats.org/drawingml/2006/main">
  <xdr:absoluteAnchor>
    <xdr:pos x="0" y="0"/>
    <xdr:ext cx="9301843" cy="6074229"/>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0.85216</cdr:x>
      <cdr:y>0.00836</cdr:y>
    </cdr:from>
    <cdr:to>
      <cdr:x>0.96431</cdr:x>
      <cdr:y>0.06053</cdr:y>
    </cdr:to>
    <cdr:pic>
      <cdr:nvPicPr>
        <cdr:cNvPr id="2" name="図 1">
          <a:extLst xmlns:a="http://schemas.openxmlformats.org/drawingml/2006/main">
            <a:ext uri="{FF2B5EF4-FFF2-40B4-BE49-F238E27FC236}">
              <a16:creationId xmlns:a16="http://schemas.microsoft.com/office/drawing/2014/main" id="{B9CB95B7-9BC6-4F23-AC52-2B254F9FA6C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926614" y="50800"/>
          <a:ext cx="1043214" cy="31689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8.xml><?xml version="1.0" encoding="utf-8"?>
<xdr:wsDr xmlns:xdr="http://schemas.openxmlformats.org/drawingml/2006/spreadsheetDrawing" xmlns:a="http://schemas.openxmlformats.org/drawingml/2006/main">
  <xdr:absoluteAnchor>
    <xdr:pos x="0" y="0"/>
    <xdr:ext cx="9301843" cy="6074229"/>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0.85274</cdr:x>
      <cdr:y>0.00836</cdr:y>
    </cdr:from>
    <cdr:to>
      <cdr:x>0.96489</cdr:x>
      <cdr:y>0.06053</cdr:y>
    </cdr:to>
    <cdr:pic>
      <cdr:nvPicPr>
        <cdr:cNvPr id="2" name="図 1">
          <a:extLst xmlns:a="http://schemas.openxmlformats.org/drawingml/2006/main">
            <a:ext uri="{FF2B5EF4-FFF2-40B4-BE49-F238E27FC236}">
              <a16:creationId xmlns:a16="http://schemas.microsoft.com/office/drawing/2014/main" id="{B9CB95B7-9BC6-4F23-AC52-2B254F9FA6C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932057" y="50800"/>
          <a:ext cx="1043214" cy="31689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PowerPoint_Presentation.pptx"/><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434.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AJ439"/>
  <sheetViews>
    <sheetView tabSelected="1" zoomScale="85" zoomScaleNormal="85" workbookViewId="0">
      <pane xSplit="5" ySplit="4" topLeftCell="L5" activePane="bottomRight" state="frozen"/>
      <selection pane="topRight" activeCell="G1" sqref="G1"/>
      <selection pane="bottomLeft" activeCell="A5" sqref="A5"/>
      <selection pane="bottomRight"/>
    </sheetView>
  </sheetViews>
  <sheetFormatPr defaultColWidth="9" defaultRowHeight="13.5" x14ac:dyDescent="0.15"/>
  <cols>
    <col min="1" max="1" width="8" style="87" bestFit="1" customWidth="1"/>
    <col min="2" max="2" width="11.25" style="88" customWidth="1"/>
    <col min="3" max="3" width="7.75" style="87" bestFit="1" customWidth="1"/>
    <col min="4" max="5" width="9.75" style="88" customWidth="1"/>
    <col min="6" max="6" width="12.75" style="88" bestFit="1" customWidth="1"/>
    <col min="7" max="15" width="11.25" style="88" customWidth="1"/>
    <col min="16" max="19" width="11.375" style="88" customWidth="1"/>
    <col min="20" max="23" width="11.5" style="88" customWidth="1"/>
    <col min="24" max="30" width="11.25" style="88" customWidth="1"/>
    <col min="31" max="31" width="11.25" style="89" customWidth="1"/>
    <col min="32" max="32" width="11.25" style="90" customWidth="1"/>
    <col min="33" max="34" width="11.25" style="88" customWidth="1"/>
    <col min="35" max="35" width="11.25" style="90" customWidth="1"/>
    <col min="36" max="36" width="8.875" style="91"/>
    <col min="37" max="16384" width="9" style="88"/>
  </cols>
  <sheetData>
    <row r="1" spans="1:35" ht="55.5" customHeight="1" thickBot="1" x14ac:dyDescent="0.2">
      <c r="B1" s="93"/>
      <c r="C1" s="92"/>
      <c r="D1" s="93"/>
      <c r="E1" s="93"/>
      <c r="F1" s="93"/>
      <c r="G1" s="94"/>
      <c r="H1" s="93"/>
      <c r="I1" s="93"/>
      <c r="J1" s="93"/>
      <c r="K1" s="93"/>
      <c r="L1" s="93"/>
      <c r="M1" s="93"/>
      <c r="N1" s="93"/>
      <c r="O1" s="93"/>
      <c r="P1" s="95"/>
      <c r="Q1" s="93"/>
      <c r="R1" s="93"/>
      <c r="S1" s="95"/>
      <c r="T1" s="93"/>
      <c r="U1" s="93"/>
      <c r="V1" s="93"/>
      <c r="W1" s="93"/>
      <c r="X1" s="93"/>
      <c r="Y1" s="93"/>
      <c r="Z1" s="93"/>
      <c r="AA1" s="93"/>
      <c r="AB1" s="93"/>
      <c r="AC1" s="93"/>
      <c r="AD1" s="93"/>
      <c r="AE1" s="93"/>
      <c r="AF1" s="93"/>
      <c r="AG1" s="93"/>
      <c r="AH1" s="93"/>
      <c r="AI1" s="93"/>
    </row>
    <row r="2" spans="1:35" ht="27" customHeight="1" x14ac:dyDescent="0.15">
      <c r="A2" s="549" t="s">
        <v>511</v>
      </c>
      <c r="B2" s="626" t="s">
        <v>77</v>
      </c>
      <c r="C2" s="686" t="s">
        <v>512</v>
      </c>
      <c r="D2" s="620" t="s">
        <v>76</v>
      </c>
      <c r="E2" s="621"/>
      <c r="F2" s="549" t="s">
        <v>85</v>
      </c>
      <c r="G2" s="698" t="s">
        <v>619</v>
      </c>
      <c r="H2" s="631" t="s">
        <v>82</v>
      </c>
      <c r="I2" s="607" t="s">
        <v>62</v>
      </c>
      <c r="J2" s="552"/>
      <c r="K2" s="626" t="s">
        <v>527</v>
      </c>
      <c r="L2" s="552" t="s">
        <v>59</v>
      </c>
      <c r="M2" s="552"/>
      <c r="N2" s="552"/>
      <c r="O2" s="547" t="s">
        <v>74</v>
      </c>
      <c r="P2" s="689" t="s">
        <v>614</v>
      </c>
      <c r="Q2" s="690"/>
      <c r="R2" s="690"/>
      <c r="S2" s="691"/>
      <c r="T2" s="613" t="s">
        <v>620</v>
      </c>
      <c r="U2" s="552"/>
      <c r="V2" s="552"/>
      <c r="W2" s="599"/>
      <c r="X2" s="613" t="s">
        <v>40</v>
      </c>
      <c r="Y2" s="552"/>
      <c r="Z2" s="611" t="s">
        <v>41</v>
      </c>
      <c r="AA2" s="552"/>
      <c r="AB2" s="614" t="s">
        <v>65</v>
      </c>
      <c r="AC2" s="615"/>
      <c r="AD2" s="615"/>
      <c r="AE2" s="616"/>
      <c r="AF2" s="611" t="s">
        <v>43</v>
      </c>
      <c r="AG2" s="612"/>
      <c r="AH2" s="552" t="s">
        <v>595</v>
      </c>
      <c r="AI2" s="599"/>
    </row>
    <row r="3" spans="1:35" ht="27" x14ac:dyDescent="0.15">
      <c r="A3" s="651"/>
      <c r="B3" s="627"/>
      <c r="C3" s="687"/>
      <c r="D3" s="622"/>
      <c r="E3" s="623"/>
      <c r="F3" s="550"/>
      <c r="G3" s="699"/>
      <c r="H3" s="632"/>
      <c r="I3" s="96" t="s">
        <v>60</v>
      </c>
      <c r="J3" s="97" t="s">
        <v>61</v>
      </c>
      <c r="K3" s="627"/>
      <c r="L3" s="701" t="s">
        <v>60</v>
      </c>
      <c r="M3" s="679" t="s">
        <v>61</v>
      </c>
      <c r="N3" s="98" t="s">
        <v>79</v>
      </c>
      <c r="O3" s="548"/>
      <c r="P3" s="692" t="s">
        <v>615</v>
      </c>
      <c r="Q3" s="694" t="s">
        <v>617</v>
      </c>
      <c r="R3" s="694" t="s">
        <v>618</v>
      </c>
      <c r="S3" s="696" t="s">
        <v>616</v>
      </c>
      <c r="T3" s="99" t="s">
        <v>63</v>
      </c>
      <c r="U3" s="100">
        <v>800</v>
      </c>
      <c r="V3" s="100">
        <v>3200</v>
      </c>
      <c r="W3" s="101" t="s">
        <v>64</v>
      </c>
      <c r="X3" s="99" t="s">
        <v>81</v>
      </c>
      <c r="Y3" s="102" t="s">
        <v>75</v>
      </c>
      <c r="Z3" s="103" t="s">
        <v>80</v>
      </c>
      <c r="AA3" s="102" t="s">
        <v>75</v>
      </c>
      <c r="AB3" s="104" t="s">
        <v>66</v>
      </c>
      <c r="AC3" s="105" t="s">
        <v>67</v>
      </c>
      <c r="AD3" s="105" t="s">
        <v>68</v>
      </c>
      <c r="AE3" s="102" t="s">
        <v>69</v>
      </c>
      <c r="AF3" s="106" t="s">
        <v>86</v>
      </c>
      <c r="AG3" s="107" t="s">
        <v>87</v>
      </c>
      <c r="AH3" s="104" t="s">
        <v>597</v>
      </c>
      <c r="AI3" s="108" t="s">
        <v>87</v>
      </c>
    </row>
    <row r="4" spans="1:35" ht="27" customHeight="1" thickBot="1" x14ac:dyDescent="0.2">
      <c r="A4" s="652"/>
      <c r="B4" s="628"/>
      <c r="C4" s="688"/>
      <c r="D4" s="624"/>
      <c r="E4" s="625"/>
      <c r="F4" s="551"/>
      <c r="G4" s="700"/>
      <c r="H4" s="633"/>
      <c r="I4" s="629" t="s">
        <v>78</v>
      </c>
      <c r="J4" s="630"/>
      <c r="K4" s="628"/>
      <c r="L4" s="702"/>
      <c r="M4" s="680"/>
      <c r="N4" s="109" t="s">
        <v>72</v>
      </c>
      <c r="O4" s="110" t="s">
        <v>73</v>
      </c>
      <c r="P4" s="693"/>
      <c r="Q4" s="695"/>
      <c r="R4" s="695"/>
      <c r="S4" s="697"/>
      <c r="T4" s="676" t="s">
        <v>84</v>
      </c>
      <c r="U4" s="677"/>
      <c r="V4" s="677"/>
      <c r="W4" s="678"/>
      <c r="X4" s="111" t="s">
        <v>70</v>
      </c>
      <c r="Y4" s="112" t="s">
        <v>71</v>
      </c>
      <c r="Z4" s="113" t="s">
        <v>44</v>
      </c>
      <c r="AA4" s="112" t="s">
        <v>71</v>
      </c>
      <c r="AB4" s="672" t="s">
        <v>44</v>
      </c>
      <c r="AC4" s="673"/>
      <c r="AD4" s="673"/>
      <c r="AE4" s="674"/>
      <c r="AF4" s="113" t="s">
        <v>45</v>
      </c>
      <c r="AG4" s="114" t="s">
        <v>46</v>
      </c>
      <c r="AH4" s="115" t="s">
        <v>596</v>
      </c>
      <c r="AI4" s="116" t="s">
        <v>46</v>
      </c>
    </row>
    <row r="5" spans="1:35" ht="40.5" customHeight="1" x14ac:dyDescent="0.15">
      <c r="A5" s="634">
        <v>645</v>
      </c>
      <c r="B5" s="683" t="s">
        <v>514</v>
      </c>
      <c r="C5" s="685" t="s">
        <v>515</v>
      </c>
      <c r="D5" s="117" t="s">
        <v>409</v>
      </c>
      <c r="E5" s="118"/>
      <c r="F5" s="119">
        <v>42339</v>
      </c>
      <c r="G5" s="120"/>
      <c r="H5" s="117" t="s">
        <v>414</v>
      </c>
      <c r="I5" s="121">
        <v>43.8</v>
      </c>
      <c r="J5" s="122">
        <v>32.799999999999997</v>
      </c>
      <c r="K5" s="123" t="s">
        <v>522</v>
      </c>
      <c r="L5" s="121">
        <v>8256</v>
      </c>
      <c r="M5" s="122">
        <v>6192</v>
      </c>
      <c r="N5" s="124">
        <f t="shared" ref="N5:N18" si="0">L5*M5/1000000</f>
        <v>51.121152000000002</v>
      </c>
      <c r="O5" s="125">
        <f t="shared" ref="O5:O91" si="1">I5/L5*1000</f>
        <v>5.3052325581395348</v>
      </c>
      <c r="P5" s="126"/>
      <c r="Q5" s="127"/>
      <c r="R5" s="127"/>
      <c r="S5" s="128"/>
      <c r="T5" s="126"/>
      <c r="U5" s="129"/>
      <c r="V5" s="129"/>
      <c r="W5" s="128"/>
      <c r="X5" s="126"/>
      <c r="Y5" s="130">
        <f t="shared" ref="Y5:Y18" si="2">X5/(O5)^2</f>
        <v>0</v>
      </c>
      <c r="Z5" s="131" t="e">
        <f t="shared" ref="Z5:Z10" si="3">78*X5/T5</f>
        <v>#DIV/0!</v>
      </c>
      <c r="AA5" s="130" t="e">
        <f t="shared" ref="AA5:AA18" si="4">Z5/(O5)^2</f>
        <v>#DIV/0!</v>
      </c>
      <c r="AB5" s="132"/>
      <c r="AC5" s="127"/>
      <c r="AD5" s="127"/>
      <c r="AE5" s="133"/>
      <c r="AF5" s="134"/>
      <c r="AG5" s="135" t="e">
        <f t="shared" ref="AG5:AG19" si="5">20*LOG(AF5/100)</f>
        <v>#NUM!</v>
      </c>
      <c r="AH5" s="132" t="e">
        <f>(LOG(Z5/AB5))/(LOG(2))</f>
        <v>#DIV/0!</v>
      </c>
      <c r="AI5" s="136" t="e">
        <f>20*LOG(Z5/AB5)</f>
        <v>#DIV/0!</v>
      </c>
    </row>
    <row r="6" spans="1:35" ht="40.5" customHeight="1" x14ac:dyDescent="0.15">
      <c r="A6" s="635"/>
      <c r="B6" s="684"/>
      <c r="C6" s="600"/>
      <c r="D6" s="137" t="s">
        <v>513</v>
      </c>
      <c r="E6" s="138"/>
      <c r="F6" s="139">
        <v>41730</v>
      </c>
      <c r="G6" s="140">
        <v>8499</v>
      </c>
      <c r="H6" s="137" t="s">
        <v>516</v>
      </c>
      <c r="I6" s="141">
        <v>43.8</v>
      </c>
      <c r="J6" s="142">
        <v>32.799999999999997</v>
      </c>
      <c r="K6" s="143" t="s">
        <v>521</v>
      </c>
      <c r="L6" s="141">
        <v>8256</v>
      </c>
      <c r="M6" s="142">
        <v>6192</v>
      </c>
      <c r="N6" s="144">
        <f t="shared" si="0"/>
        <v>51.121152000000002</v>
      </c>
      <c r="O6" s="145">
        <f t="shared" si="1"/>
        <v>5.3052325581395348</v>
      </c>
      <c r="P6" s="146">
        <v>101</v>
      </c>
      <c r="Q6" s="147">
        <v>26</v>
      </c>
      <c r="R6" s="147">
        <v>14.7</v>
      </c>
      <c r="S6" s="148">
        <v>4505</v>
      </c>
      <c r="T6" s="146">
        <v>91</v>
      </c>
      <c r="U6" s="149">
        <v>731</v>
      </c>
      <c r="V6" s="149">
        <v>2779</v>
      </c>
      <c r="W6" s="148">
        <v>116017</v>
      </c>
      <c r="X6" s="146">
        <v>56159</v>
      </c>
      <c r="Y6" s="150">
        <f t="shared" si="2"/>
        <v>1995.3106170763747</v>
      </c>
      <c r="Z6" s="151">
        <f>78*X6/T6</f>
        <v>48136.285714285717</v>
      </c>
      <c r="AA6" s="150">
        <f t="shared" si="4"/>
        <v>1710.2662432083212</v>
      </c>
      <c r="AB6" s="152">
        <v>3.8</v>
      </c>
      <c r="AC6" s="147">
        <v>2.4</v>
      </c>
      <c r="AD6" s="147">
        <v>2.2000000000000002</v>
      </c>
      <c r="AE6" s="153">
        <v>2.5</v>
      </c>
      <c r="AF6" s="154">
        <v>0.56999999999999995</v>
      </c>
      <c r="AG6" s="155">
        <f t="shared" si="5"/>
        <v>-44.882502886550171</v>
      </c>
      <c r="AH6" s="152">
        <f t="shared" ref="AH6:AH92" si="6">(LOG(Z6/AB6))/(LOG(2))</f>
        <v>13.628837786056275</v>
      </c>
      <c r="AI6" s="156">
        <f t="shared" ref="AI6:AI92" si="7">20*LOG(Z6/AB6)</f>
        <v>82.05377959283247</v>
      </c>
    </row>
    <row r="7" spans="1:35" ht="40.5" customHeight="1" x14ac:dyDescent="0.15">
      <c r="A7" s="635"/>
      <c r="B7" s="588"/>
      <c r="C7" s="542"/>
      <c r="D7" s="157" t="s">
        <v>387</v>
      </c>
      <c r="E7" s="158"/>
      <c r="F7" s="159">
        <v>40238</v>
      </c>
      <c r="G7" s="160">
        <v>9400</v>
      </c>
      <c r="H7" s="157" t="s">
        <v>139</v>
      </c>
      <c r="I7" s="161">
        <v>44</v>
      </c>
      <c r="J7" s="162">
        <v>33</v>
      </c>
      <c r="K7" s="163" t="s">
        <v>521</v>
      </c>
      <c r="L7" s="161">
        <v>7424</v>
      </c>
      <c r="M7" s="162">
        <v>5552</v>
      </c>
      <c r="N7" s="164">
        <f t="shared" si="0"/>
        <v>41.218048000000003</v>
      </c>
      <c r="O7" s="165">
        <f t="shared" si="1"/>
        <v>5.9267241379310338</v>
      </c>
      <c r="P7" s="166">
        <v>82</v>
      </c>
      <c r="Q7" s="167">
        <v>24.6</v>
      </c>
      <c r="R7" s="167">
        <v>12.6</v>
      </c>
      <c r="S7" s="168">
        <v>1262</v>
      </c>
      <c r="T7" s="166">
        <v>104</v>
      </c>
      <c r="U7" s="169">
        <v>824</v>
      </c>
      <c r="V7" s="169" t="s">
        <v>88</v>
      </c>
      <c r="W7" s="168">
        <v>1613</v>
      </c>
      <c r="X7" s="166">
        <v>52769</v>
      </c>
      <c r="Y7" s="170">
        <f t="shared" si="2"/>
        <v>1502.274991603306</v>
      </c>
      <c r="Z7" s="171">
        <f t="shared" si="3"/>
        <v>39576.75</v>
      </c>
      <c r="AA7" s="170">
        <f t="shared" si="4"/>
        <v>1126.7062437024795</v>
      </c>
      <c r="AB7" s="172">
        <v>14.530131642229977</v>
      </c>
      <c r="AC7" s="167">
        <v>13.526654667116624</v>
      </c>
      <c r="AD7" s="167">
        <v>14.214415067409499</v>
      </c>
      <c r="AE7" s="173">
        <v>14.214415067409499</v>
      </c>
      <c r="AF7" s="174">
        <v>0.78545711419854991</v>
      </c>
      <c r="AG7" s="175">
        <f t="shared" si="5"/>
        <v>-42.097550447371944</v>
      </c>
      <c r="AH7" s="172">
        <f t="shared" si="6"/>
        <v>11.411389655580512</v>
      </c>
      <c r="AI7" s="176">
        <f t="shared" si="7"/>
        <v>68.703411570788035</v>
      </c>
    </row>
    <row r="8" spans="1:35" ht="40.5" customHeight="1" x14ac:dyDescent="0.15">
      <c r="A8" s="635"/>
      <c r="B8" s="585" t="s">
        <v>459</v>
      </c>
      <c r="C8" s="601" t="s">
        <v>515</v>
      </c>
      <c r="D8" s="177" t="s">
        <v>464</v>
      </c>
      <c r="E8" s="178"/>
      <c r="F8" s="179">
        <v>41883</v>
      </c>
      <c r="G8" s="180">
        <v>25400</v>
      </c>
      <c r="H8" s="181" t="s">
        <v>482</v>
      </c>
      <c r="I8" s="182">
        <v>45</v>
      </c>
      <c r="J8" s="183">
        <v>30</v>
      </c>
      <c r="K8" s="184" t="s">
        <v>524</v>
      </c>
      <c r="L8" s="182">
        <v>7500</v>
      </c>
      <c r="M8" s="183">
        <v>5000</v>
      </c>
      <c r="N8" s="185">
        <f t="shared" si="0"/>
        <v>37.5</v>
      </c>
      <c r="O8" s="186">
        <f t="shared" si="1"/>
        <v>6</v>
      </c>
      <c r="P8" s="187"/>
      <c r="Q8" s="188"/>
      <c r="R8" s="188"/>
      <c r="S8" s="189"/>
      <c r="T8" s="187"/>
      <c r="U8" s="190"/>
      <c r="V8" s="190"/>
      <c r="W8" s="189"/>
      <c r="X8" s="187"/>
      <c r="Y8" s="191">
        <f t="shared" si="2"/>
        <v>0</v>
      </c>
      <c r="Z8" s="192" t="e">
        <f t="shared" si="3"/>
        <v>#DIV/0!</v>
      </c>
      <c r="AA8" s="191" t="e">
        <f t="shared" si="4"/>
        <v>#DIV/0!</v>
      </c>
      <c r="AB8" s="193"/>
      <c r="AC8" s="188"/>
      <c r="AD8" s="188"/>
      <c r="AE8" s="194"/>
      <c r="AF8" s="195"/>
      <c r="AG8" s="196" t="e">
        <f t="shared" si="5"/>
        <v>#NUM!</v>
      </c>
      <c r="AH8" s="193" t="e">
        <f t="shared" si="6"/>
        <v>#DIV/0!</v>
      </c>
      <c r="AI8" s="197" t="e">
        <f t="shared" si="7"/>
        <v>#DIV/0!</v>
      </c>
    </row>
    <row r="9" spans="1:35" ht="40.5" customHeight="1" x14ac:dyDescent="0.15">
      <c r="A9" s="635"/>
      <c r="B9" s="681"/>
      <c r="C9" s="600"/>
      <c r="D9" s="198" t="s">
        <v>465</v>
      </c>
      <c r="E9" s="138"/>
      <c r="F9" s="139">
        <v>41883</v>
      </c>
      <c r="G9" s="140">
        <v>16900</v>
      </c>
      <c r="H9" s="137" t="s">
        <v>483</v>
      </c>
      <c r="I9" s="141">
        <v>45</v>
      </c>
      <c r="J9" s="142">
        <v>30</v>
      </c>
      <c r="K9" s="143" t="s">
        <v>523</v>
      </c>
      <c r="L9" s="141">
        <v>7500</v>
      </c>
      <c r="M9" s="142">
        <v>5000</v>
      </c>
      <c r="N9" s="144">
        <f t="shared" si="0"/>
        <v>37.5</v>
      </c>
      <c r="O9" s="145">
        <f t="shared" si="1"/>
        <v>6</v>
      </c>
      <c r="P9" s="146"/>
      <c r="Q9" s="147"/>
      <c r="R9" s="147"/>
      <c r="S9" s="148"/>
      <c r="T9" s="146"/>
      <c r="U9" s="149"/>
      <c r="V9" s="149"/>
      <c r="W9" s="148"/>
      <c r="X9" s="146"/>
      <c r="Y9" s="150">
        <f t="shared" si="2"/>
        <v>0</v>
      </c>
      <c r="Z9" s="151" t="e">
        <f t="shared" si="3"/>
        <v>#DIV/0!</v>
      </c>
      <c r="AA9" s="150" t="e">
        <f t="shared" si="4"/>
        <v>#DIV/0!</v>
      </c>
      <c r="AB9" s="152"/>
      <c r="AC9" s="147"/>
      <c r="AD9" s="147"/>
      <c r="AE9" s="153"/>
      <c r="AF9" s="154"/>
      <c r="AG9" s="155" t="e">
        <f t="shared" si="5"/>
        <v>#NUM!</v>
      </c>
      <c r="AH9" s="152" t="e">
        <f t="shared" si="6"/>
        <v>#DIV/0!</v>
      </c>
      <c r="AI9" s="156" t="e">
        <f t="shared" si="7"/>
        <v>#DIV/0!</v>
      </c>
    </row>
    <row r="10" spans="1:35" ht="40.5" customHeight="1" x14ac:dyDescent="0.15">
      <c r="A10" s="635"/>
      <c r="B10" s="682"/>
      <c r="C10" s="542"/>
      <c r="D10" s="199" t="s">
        <v>473</v>
      </c>
      <c r="E10" s="158"/>
      <c r="F10" s="159">
        <v>41153</v>
      </c>
      <c r="G10" s="160">
        <v>21950</v>
      </c>
      <c r="H10" s="157" t="s">
        <v>483</v>
      </c>
      <c r="I10" s="161">
        <v>45</v>
      </c>
      <c r="J10" s="162">
        <v>30</v>
      </c>
      <c r="K10" s="163" t="s">
        <v>523</v>
      </c>
      <c r="L10" s="161">
        <v>7520</v>
      </c>
      <c r="M10" s="162">
        <v>5000</v>
      </c>
      <c r="N10" s="164">
        <f t="shared" si="0"/>
        <v>37.6</v>
      </c>
      <c r="O10" s="165">
        <f t="shared" si="1"/>
        <v>5.9840425531914896</v>
      </c>
      <c r="P10" s="166">
        <v>76</v>
      </c>
      <c r="Q10" s="167">
        <v>23.9</v>
      </c>
      <c r="R10" s="167">
        <v>12.2</v>
      </c>
      <c r="S10" s="168">
        <v>824</v>
      </c>
      <c r="T10" s="166">
        <v>113</v>
      </c>
      <c r="U10" s="169">
        <v>647</v>
      </c>
      <c r="V10" s="169">
        <v>1355</v>
      </c>
      <c r="W10" s="168">
        <v>1355</v>
      </c>
      <c r="X10" s="166">
        <v>47316</v>
      </c>
      <c r="Y10" s="170">
        <f t="shared" si="2"/>
        <v>1321.3524574814815</v>
      </c>
      <c r="Z10" s="171">
        <f t="shared" si="3"/>
        <v>32660.601769911504</v>
      </c>
      <c r="AA10" s="170">
        <f t="shared" si="4"/>
        <v>912.08399719960664</v>
      </c>
      <c r="AB10" s="172">
        <v>14.514677052805199</v>
      </c>
      <c r="AC10" s="167">
        <v>19.457665698964433</v>
      </c>
      <c r="AD10" s="167">
        <v>16.542299963952331</v>
      </c>
      <c r="AE10" s="173">
        <v>16.542299963952331</v>
      </c>
      <c r="AF10" s="174">
        <v>0.94557511586150156</v>
      </c>
      <c r="AG10" s="175">
        <f t="shared" si="5"/>
        <v>-40.486079307645504</v>
      </c>
      <c r="AH10" s="172">
        <f t="shared" si="6"/>
        <v>11.135823184597337</v>
      </c>
      <c r="AI10" s="176">
        <f t="shared" si="7"/>
        <v>67.044336099483957</v>
      </c>
    </row>
    <row r="11" spans="1:35" ht="40.5" customHeight="1" thickBot="1" x14ac:dyDescent="0.2">
      <c r="A11" s="636"/>
      <c r="B11" s="200" t="s">
        <v>668</v>
      </c>
      <c r="C11" s="201" t="s">
        <v>669</v>
      </c>
      <c r="D11" s="202" t="s">
        <v>670</v>
      </c>
      <c r="E11" s="203"/>
      <c r="F11" s="204">
        <v>42522</v>
      </c>
      <c r="G11" s="205">
        <v>8995</v>
      </c>
      <c r="H11" s="206" t="s">
        <v>671</v>
      </c>
      <c r="I11" s="207">
        <v>43.8</v>
      </c>
      <c r="J11" s="208">
        <v>32.9</v>
      </c>
      <c r="K11" s="209" t="s">
        <v>523</v>
      </c>
      <c r="L11" s="207">
        <v>8280</v>
      </c>
      <c r="M11" s="208">
        <v>6208</v>
      </c>
      <c r="N11" s="210">
        <f t="shared" si="0"/>
        <v>51.402239999999999</v>
      </c>
      <c r="O11" s="211">
        <f t="shared" si="1"/>
        <v>5.2898550724637676</v>
      </c>
      <c r="P11" s="212">
        <v>102</v>
      </c>
      <c r="Q11" s="213">
        <v>26.2</v>
      </c>
      <c r="R11" s="213">
        <v>14.8</v>
      </c>
      <c r="S11" s="214">
        <v>4489</v>
      </c>
      <c r="T11" s="212">
        <v>80</v>
      </c>
      <c r="U11" s="215">
        <v>642</v>
      </c>
      <c r="V11" s="215">
        <v>2563</v>
      </c>
      <c r="W11" s="214">
        <v>2563</v>
      </c>
      <c r="X11" s="212">
        <v>53763</v>
      </c>
      <c r="Y11" s="216">
        <f t="shared" ref="Y11:Y12" si="8">X11/(O11)^2</f>
        <v>1921.3033814974672</v>
      </c>
      <c r="Z11" s="217">
        <f t="shared" ref="Z11:Z18" si="9">78*X11/T11</f>
        <v>52418.925000000003</v>
      </c>
      <c r="AA11" s="216">
        <f t="shared" ref="AA11:AA12" si="10">Z11/(O11)^2</f>
        <v>1873.2707969600306</v>
      </c>
      <c r="AB11" s="218">
        <v>4.2</v>
      </c>
      <c r="AC11" s="213">
        <v>2.6</v>
      </c>
      <c r="AD11" s="213">
        <v>2.2999999999999998</v>
      </c>
      <c r="AE11" s="219">
        <v>2.2999999999999998</v>
      </c>
      <c r="AF11" s="220">
        <v>0.22</v>
      </c>
      <c r="AG11" s="221">
        <f t="shared" ref="AG11:AG12" si="11">20*LOG(AF11/100)</f>
        <v>-53.151546383555875</v>
      </c>
      <c r="AH11" s="218">
        <f t="shared" ref="AH11" si="12">(LOG(Z11/AB11))/(LOG(2))</f>
        <v>13.607410819039153</v>
      </c>
      <c r="AI11" s="222">
        <f t="shared" ref="AI11:AI12" si="13">20*LOG(Z11/AB11)</f>
        <v>81.924776397067347</v>
      </c>
    </row>
    <row r="12" spans="1:35" ht="40.5" customHeight="1" x14ac:dyDescent="0.15">
      <c r="A12" s="646" t="s">
        <v>520</v>
      </c>
      <c r="B12" s="644" t="s">
        <v>51</v>
      </c>
      <c r="C12" s="618" t="s">
        <v>143</v>
      </c>
      <c r="D12" s="223" t="s">
        <v>700</v>
      </c>
      <c r="E12" s="224"/>
      <c r="F12" s="225">
        <v>43837</v>
      </c>
      <c r="G12" s="226">
        <v>6500</v>
      </c>
      <c r="H12" s="227" t="s">
        <v>83</v>
      </c>
      <c r="I12" s="228">
        <v>36</v>
      </c>
      <c r="J12" s="229">
        <v>24</v>
      </c>
      <c r="K12" s="230" t="s">
        <v>523</v>
      </c>
      <c r="L12" s="228">
        <v>5496</v>
      </c>
      <c r="M12" s="229">
        <v>3670</v>
      </c>
      <c r="N12" s="231">
        <f t="shared" si="0"/>
        <v>20.17032</v>
      </c>
      <c r="O12" s="232">
        <f t="shared" si="1"/>
        <v>6.5502183406113534</v>
      </c>
      <c r="P12" s="233">
        <v>91</v>
      </c>
      <c r="Q12" s="234">
        <v>24.2</v>
      </c>
      <c r="R12" s="234">
        <v>14.5</v>
      </c>
      <c r="S12" s="235">
        <v>3248</v>
      </c>
      <c r="T12" s="233">
        <v>66</v>
      </c>
      <c r="U12" s="236">
        <v>570</v>
      </c>
      <c r="V12" s="236">
        <v>2314</v>
      </c>
      <c r="W12" s="235">
        <v>652826</v>
      </c>
      <c r="X12" s="233">
        <v>70919</v>
      </c>
      <c r="Y12" s="237">
        <f t="shared" si="8"/>
        <v>1652.9170128888888</v>
      </c>
      <c r="Z12" s="238">
        <f t="shared" si="9"/>
        <v>83813.363636363632</v>
      </c>
      <c r="AA12" s="237">
        <f t="shared" si="10"/>
        <v>1953.4473788686869</v>
      </c>
      <c r="AB12" s="239">
        <v>5.3</v>
      </c>
      <c r="AC12" s="234">
        <v>1.5</v>
      </c>
      <c r="AD12" s="234">
        <v>1.1000000000000001</v>
      </c>
      <c r="AE12" s="240" t="s">
        <v>88</v>
      </c>
      <c r="AF12" s="241">
        <v>0.56999999999999995</v>
      </c>
      <c r="AG12" s="242">
        <f t="shared" si="11"/>
        <v>-44.882502886550171</v>
      </c>
      <c r="AH12" s="239">
        <f>(LOG(Z12/AB12))/(LOG(2))</f>
        <v>13.948900312900921</v>
      </c>
      <c r="AI12" s="243">
        <f t="shared" si="13"/>
        <v>83.980748014197403</v>
      </c>
    </row>
    <row r="13" spans="1:35" ht="40.5" customHeight="1" x14ac:dyDescent="0.15">
      <c r="A13" s="646"/>
      <c r="B13" s="644"/>
      <c r="C13" s="618"/>
      <c r="D13" s="244" t="s">
        <v>666</v>
      </c>
      <c r="E13" s="138"/>
      <c r="F13" s="139">
        <v>42887</v>
      </c>
      <c r="G13" s="140">
        <v>2000</v>
      </c>
      <c r="H13" s="137" t="s">
        <v>83</v>
      </c>
      <c r="I13" s="141">
        <v>35.9</v>
      </c>
      <c r="J13" s="142">
        <v>24</v>
      </c>
      <c r="K13" s="143" t="s">
        <v>523</v>
      </c>
      <c r="L13" s="141">
        <v>6384</v>
      </c>
      <c r="M13" s="142">
        <v>4224</v>
      </c>
      <c r="N13" s="144">
        <f t="shared" si="0"/>
        <v>26.966016</v>
      </c>
      <c r="O13" s="145">
        <f t="shared" si="1"/>
        <v>5.6234335839598995</v>
      </c>
      <c r="P13" s="146">
        <v>85</v>
      </c>
      <c r="Q13" s="147">
        <v>24.4</v>
      </c>
      <c r="R13" s="147">
        <v>11.9</v>
      </c>
      <c r="S13" s="148">
        <v>2862</v>
      </c>
      <c r="T13" s="146">
        <v>63</v>
      </c>
      <c r="U13" s="149">
        <v>567</v>
      </c>
      <c r="V13" s="149">
        <v>2159</v>
      </c>
      <c r="W13" s="148">
        <v>77412</v>
      </c>
      <c r="X13" s="146">
        <v>68402</v>
      </c>
      <c r="Y13" s="150">
        <f t="shared" si="2"/>
        <v>2163.0455236318776</v>
      </c>
      <c r="Z13" s="151">
        <f t="shared" si="9"/>
        <v>84688.190476190473</v>
      </c>
      <c r="AA13" s="150">
        <f t="shared" si="4"/>
        <v>2678.0563625918485</v>
      </c>
      <c r="AB13" s="152">
        <v>40.1</v>
      </c>
      <c r="AC13" s="147">
        <v>6.3</v>
      </c>
      <c r="AD13" s="147">
        <v>3.2</v>
      </c>
      <c r="AE13" s="153">
        <v>2</v>
      </c>
      <c r="AF13" s="154">
        <v>0.57999999999999996</v>
      </c>
      <c r="AG13" s="155">
        <f t="shared" si="5"/>
        <v>-44.731440128741255</v>
      </c>
      <c r="AH13" s="152">
        <f>(LOG(Z13/AB13))/(LOG(2))</f>
        <v>11.044342851904204</v>
      </c>
      <c r="AI13" s="156">
        <f t="shared" si="7"/>
        <v>66.493569616404898</v>
      </c>
    </row>
    <row r="14" spans="1:35" ht="40.5" customHeight="1" x14ac:dyDescent="0.15">
      <c r="A14" s="646"/>
      <c r="B14" s="644"/>
      <c r="C14" s="618"/>
      <c r="D14" s="245" t="s">
        <v>631</v>
      </c>
      <c r="E14" s="138"/>
      <c r="F14" s="139">
        <v>42583</v>
      </c>
      <c r="G14" s="140">
        <v>3500</v>
      </c>
      <c r="H14" s="137" t="s">
        <v>630</v>
      </c>
      <c r="I14" s="141">
        <v>36</v>
      </c>
      <c r="J14" s="142">
        <v>24</v>
      </c>
      <c r="K14" s="143" t="s">
        <v>523</v>
      </c>
      <c r="L14" s="141">
        <v>6880</v>
      </c>
      <c r="M14" s="142">
        <v>4544</v>
      </c>
      <c r="N14" s="144">
        <f t="shared" ref="N14" si="14">L14*M14/1000000</f>
        <v>31.262720000000002</v>
      </c>
      <c r="O14" s="145">
        <f t="shared" ref="O14" si="15">I14/L14*1000</f>
        <v>5.2325581395348832</v>
      </c>
      <c r="P14" s="146">
        <v>91</v>
      </c>
      <c r="Q14" s="147">
        <v>24.8</v>
      </c>
      <c r="R14" s="147">
        <v>13.6</v>
      </c>
      <c r="S14" s="148">
        <v>2995</v>
      </c>
      <c r="T14" s="146">
        <v>64</v>
      </c>
      <c r="U14" s="149">
        <v>560</v>
      </c>
      <c r="V14" s="149">
        <v>2207</v>
      </c>
      <c r="W14" s="148">
        <v>69954</v>
      </c>
      <c r="X14" s="146">
        <v>59912</v>
      </c>
      <c r="Y14" s="150">
        <f t="shared" ref="Y14" si="16">X14/(O14)^2</f>
        <v>2188.1933432098767</v>
      </c>
      <c r="Z14" s="151">
        <f t="shared" si="9"/>
        <v>73017.75</v>
      </c>
      <c r="AA14" s="150">
        <f t="shared" ref="AA14" si="17">Z14/(O14)^2</f>
        <v>2666.8606370370376</v>
      </c>
      <c r="AB14" s="152">
        <v>11.2</v>
      </c>
      <c r="AC14" s="147">
        <v>3</v>
      </c>
      <c r="AD14" s="147">
        <v>2</v>
      </c>
      <c r="AE14" s="153">
        <v>1.2</v>
      </c>
      <c r="AF14" s="154">
        <v>0.62</v>
      </c>
      <c r="AG14" s="155">
        <f t="shared" ref="AG14" si="18">20*LOG(AF14/100)</f>
        <v>-44.15216621003492</v>
      </c>
      <c r="AH14" s="152">
        <f t="shared" ref="AH14" si="19">(LOG(Z14/AB14))/(LOG(2))</f>
        <v>12.670532766018422</v>
      </c>
      <c r="AI14" s="156">
        <f t="shared" ref="AI14" si="20">20*LOG(Z14/AB14)</f>
        <v>76.284208472297138</v>
      </c>
    </row>
    <row r="15" spans="1:35" ht="40.5" customHeight="1" x14ac:dyDescent="0.15">
      <c r="A15" s="646"/>
      <c r="B15" s="644"/>
      <c r="C15" s="618"/>
      <c r="D15" s="227" t="s">
        <v>199</v>
      </c>
      <c r="E15" s="246"/>
      <c r="F15" s="225">
        <v>42401</v>
      </c>
      <c r="G15" s="226">
        <v>6000</v>
      </c>
      <c r="H15" s="227" t="s">
        <v>224</v>
      </c>
      <c r="I15" s="228">
        <v>36</v>
      </c>
      <c r="J15" s="229">
        <v>24</v>
      </c>
      <c r="K15" s="230" t="s">
        <v>523</v>
      </c>
      <c r="L15" s="228">
        <v>5472</v>
      </c>
      <c r="M15" s="229">
        <v>3648</v>
      </c>
      <c r="N15" s="231">
        <f t="shared" si="0"/>
        <v>19.961856000000001</v>
      </c>
      <c r="O15" s="232">
        <f t="shared" si="1"/>
        <v>6.5789473684210522</v>
      </c>
      <c r="P15" s="233">
        <v>88</v>
      </c>
      <c r="Q15" s="234">
        <v>24.1</v>
      </c>
      <c r="R15" s="234">
        <v>13.5</v>
      </c>
      <c r="S15" s="235">
        <v>3207</v>
      </c>
      <c r="T15" s="233">
        <v>63</v>
      </c>
      <c r="U15" s="236">
        <v>564</v>
      </c>
      <c r="V15" s="236">
        <v>2223</v>
      </c>
      <c r="W15" s="235">
        <v>243058</v>
      </c>
      <c r="X15" s="233">
        <v>83057</v>
      </c>
      <c r="Y15" s="237">
        <f t="shared" si="2"/>
        <v>1918.9489280000003</v>
      </c>
      <c r="Z15" s="151">
        <f t="shared" si="9"/>
        <v>102832.47619047618</v>
      </c>
      <c r="AA15" s="237">
        <f t="shared" si="4"/>
        <v>2375.841529904762</v>
      </c>
      <c r="AB15" s="239">
        <v>13.9</v>
      </c>
      <c r="AC15" s="234">
        <v>2.9</v>
      </c>
      <c r="AD15" s="234">
        <v>1.8</v>
      </c>
      <c r="AE15" s="240">
        <v>1</v>
      </c>
      <c r="AF15" s="241">
        <v>0.68200000000000005</v>
      </c>
      <c r="AG15" s="242">
        <f t="shared" si="5"/>
        <v>-43.324312506870427</v>
      </c>
      <c r="AH15" s="239">
        <f t="shared" si="6"/>
        <v>12.852923459961792</v>
      </c>
      <c r="AI15" s="243">
        <f t="shared" si="7"/>
        <v>77.382309868435598</v>
      </c>
    </row>
    <row r="16" spans="1:35" ht="40.5" customHeight="1" x14ac:dyDescent="0.15">
      <c r="A16" s="646"/>
      <c r="B16" s="644"/>
      <c r="C16" s="618"/>
      <c r="D16" s="137" t="s">
        <v>134</v>
      </c>
      <c r="E16" s="138"/>
      <c r="F16" s="139">
        <v>42036</v>
      </c>
      <c r="G16" s="140">
        <v>3700</v>
      </c>
      <c r="H16" s="137" t="s">
        <v>225</v>
      </c>
      <c r="I16" s="141">
        <v>36</v>
      </c>
      <c r="J16" s="142">
        <v>24</v>
      </c>
      <c r="K16" s="143" t="s">
        <v>523</v>
      </c>
      <c r="L16" s="141">
        <v>8736</v>
      </c>
      <c r="M16" s="142">
        <v>5856</v>
      </c>
      <c r="N16" s="144">
        <f t="shared" si="0"/>
        <v>51.158016000000003</v>
      </c>
      <c r="O16" s="145">
        <f t="shared" si="1"/>
        <v>4.1208791208791213</v>
      </c>
      <c r="P16" s="146">
        <v>87</v>
      </c>
      <c r="Q16" s="147">
        <v>24.7</v>
      </c>
      <c r="R16" s="147">
        <v>12.4</v>
      </c>
      <c r="S16" s="148">
        <v>2381</v>
      </c>
      <c r="T16" s="146">
        <v>77</v>
      </c>
      <c r="U16" s="149">
        <v>572</v>
      </c>
      <c r="V16" s="149">
        <v>2201</v>
      </c>
      <c r="W16" s="148">
        <v>8723</v>
      </c>
      <c r="X16" s="146">
        <v>32324</v>
      </c>
      <c r="Y16" s="150">
        <f t="shared" si="2"/>
        <v>1903.4669795555553</v>
      </c>
      <c r="Z16" s="151">
        <f t="shared" si="9"/>
        <v>32743.792207792209</v>
      </c>
      <c r="AA16" s="150">
        <f t="shared" si="4"/>
        <v>1928.1873299393937</v>
      </c>
      <c r="AB16" s="152">
        <v>14.6</v>
      </c>
      <c r="AC16" s="147">
        <v>3.3</v>
      </c>
      <c r="AD16" s="147">
        <v>2.5</v>
      </c>
      <c r="AE16" s="153">
        <v>2.1</v>
      </c>
      <c r="AF16" s="154">
        <v>0.56899999999999995</v>
      </c>
      <c r="AG16" s="155">
        <f t="shared" si="5"/>
        <v>-44.897754672098571</v>
      </c>
      <c r="AH16" s="152">
        <f t="shared" si="6"/>
        <v>11.131037332132237</v>
      </c>
      <c r="AI16" s="156">
        <f t="shared" si="7"/>
        <v>67.01552239654761</v>
      </c>
    </row>
    <row r="17" spans="1:35" ht="40.5" customHeight="1" x14ac:dyDescent="0.15">
      <c r="A17" s="646"/>
      <c r="B17" s="644"/>
      <c r="C17" s="618"/>
      <c r="D17" s="137" t="s">
        <v>141</v>
      </c>
      <c r="E17" s="138"/>
      <c r="F17" s="139">
        <v>42036</v>
      </c>
      <c r="G17" s="140">
        <v>3900</v>
      </c>
      <c r="H17" s="137" t="s">
        <v>140</v>
      </c>
      <c r="I17" s="141">
        <v>36</v>
      </c>
      <c r="J17" s="142">
        <v>24</v>
      </c>
      <c r="K17" s="143" t="s">
        <v>523</v>
      </c>
      <c r="L17" s="141">
        <v>8736</v>
      </c>
      <c r="M17" s="142">
        <v>5856</v>
      </c>
      <c r="N17" s="144">
        <f t="shared" si="0"/>
        <v>51.158016000000003</v>
      </c>
      <c r="O17" s="145">
        <f t="shared" si="1"/>
        <v>4.1208791208791213</v>
      </c>
      <c r="P17" s="146">
        <v>86</v>
      </c>
      <c r="Q17" s="147">
        <v>24.6</v>
      </c>
      <c r="R17" s="147">
        <v>12.4</v>
      </c>
      <c r="S17" s="148">
        <v>2308</v>
      </c>
      <c r="T17" s="146">
        <v>77</v>
      </c>
      <c r="U17" s="149">
        <v>573</v>
      </c>
      <c r="V17" s="149">
        <v>2208</v>
      </c>
      <c r="W17" s="148">
        <v>8768</v>
      </c>
      <c r="X17" s="146">
        <v>32381</v>
      </c>
      <c r="Y17" s="150">
        <f t="shared" si="2"/>
        <v>1906.8235448888886</v>
      </c>
      <c r="Z17" s="151">
        <f t="shared" si="9"/>
        <v>32801.532467532466</v>
      </c>
      <c r="AA17" s="150">
        <f t="shared" si="4"/>
        <v>1931.5874870303028</v>
      </c>
      <c r="AB17" s="152">
        <v>15.9</v>
      </c>
      <c r="AC17" s="147">
        <v>3.5</v>
      </c>
      <c r="AD17" s="147">
        <v>2.6</v>
      </c>
      <c r="AE17" s="153">
        <v>2.2000000000000002</v>
      </c>
      <c r="AF17" s="154">
        <v>0.64700000000000002</v>
      </c>
      <c r="AG17" s="155">
        <f t="shared" si="5"/>
        <v>-43.781914386625985</v>
      </c>
      <c r="AH17" s="152">
        <f t="shared" si="6"/>
        <v>11.010520737400178</v>
      </c>
      <c r="AI17" s="156">
        <f t="shared" si="7"/>
        <v>66.289940196755012</v>
      </c>
    </row>
    <row r="18" spans="1:35" ht="40.5" customHeight="1" x14ac:dyDescent="0.15">
      <c r="A18" s="646"/>
      <c r="B18" s="644"/>
      <c r="C18" s="618"/>
      <c r="D18" s="137" t="s">
        <v>52</v>
      </c>
      <c r="E18" s="138"/>
      <c r="F18" s="139">
        <v>41153</v>
      </c>
      <c r="G18" s="140">
        <v>2099</v>
      </c>
      <c r="H18" s="247" t="s">
        <v>83</v>
      </c>
      <c r="I18" s="152">
        <v>36</v>
      </c>
      <c r="J18" s="153">
        <v>24</v>
      </c>
      <c r="K18" s="248" t="s">
        <v>523</v>
      </c>
      <c r="L18" s="249">
        <v>5568</v>
      </c>
      <c r="M18" s="150">
        <v>3708</v>
      </c>
      <c r="N18" s="144">
        <f t="shared" si="0"/>
        <v>20.646144</v>
      </c>
      <c r="O18" s="145">
        <f t="shared" si="1"/>
        <v>6.4655172413793105</v>
      </c>
      <c r="P18" s="146">
        <v>82</v>
      </c>
      <c r="Q18" s="147">
        <v>23.8</v>
      </c>
      <c r="R18" s="147">
        <v>12.1</v>
      </c>
      <c r="S18" s="148">
        <v>2340</v>
      </c>
      <c r="T18" s="146">
        <v>80</v>
      </c>
      <c r="U18" s="149">
        <v>616</v>
      </c>
      <c r="V18" s="149">
        <v>2400</v>
      </c>
      <c r="W18" s="148">
        <v>70864</v>
      </c>
      <c r="X18" s="146">
        <v>75585</v>
      </c>
      <c r="Y18" s="150">
        <f t="shared" si="2"/>
        <v>1808.1275733333332</v>
      </c>
      <c r="Z18" s="151">
        <f t="shared" si="9"/>
        <v>73695.375</v>
      </c>
      <c r="AA18" s="150">
        <f t="shared" si="4"/>
        <v>1762.9243839999999</v>
      </c>
      <c r="AB18" s="152">
        <v>26</v>
      </c>
      <c r="AC18" s="147">
        <v>4.5999999999999996</v>
      </c>
      <c r="AD18" s="147">
        <v>2.2999999999999998</v>
      </c>
      <c r="AE18" s="153">
        <v>1.9</v>
      </c>
      <c r="AF18" s="154">
        <v>0.47599999999999998</v>
      </c>
      <c r="AG18" s="155">
        <f t="shared" si="5"/>
        <v>-46.447860945590136</v>
      </c>
      <c r="AH18" s="152">
        <f t="shared" si="6"/>
        <v>11.468846742412065</v>
      </c>
      <c r="AI18" s="156">
        <f t="shared" si="7"/>
        <v>69.049337702783376</v>
      </c>
    </row>
    <row r="19" spans="1:35" ht="40.5" customHeight="1" x14ac:dyDescent="0.15">
      <c r="A19" s="646"/>
      <c r="B19" s="644"/>
      <c r="C19" s="618"/>
      <c r="D19" s="137" t="s">
        <v>418</v>
      </c>
      <c r="E19" s="138"/>
      <c r="F19" s="139">
        <v>41122</v>
      </c>
      <c r="G19" s="140">
        <v>15000</v>
      </c>
      <c r="H19" s="247" t="s">
        <v>83</v>
      </c>
      <c r="I19" s="152">
        <v>36</v>
      </c>
      <c r="J19" s="153">
        <v>24</v>
      </c>
      <c r="K19" s="248" t="s">
        <v>523</v>
      </c>
      <c r="L19" s="249">
        <v>5194</v>
      </c>
      <c r="M19" s="150">
        <v>3456</v>
      </c>
      <c r="N19" s="144">
        <f t="shared" ref="N19" si="21">L19*M19/1000000</f>
        <v>17.950464</v>
      </c>
      <c r="O19" s="145">
        <f t="shared" si="1"/>
        <v>6.9310743165190605</v>
      </c>
      <c r="P19" s="146"/>
      <c r="Q19" s="147"/>
      <c r="R19" s="147"/>
      <c r="S19" s="148"/>
      <c r="T19" s="146"/>
      <c r="U19" s="149"/>
      <c r="V19" s="149"/>
      <c r="W19" s="148"/>
      <c r="X19" s="146"/>
      <c r="Y19" s="150">
        <f t="shared" ref="Y19" si="22">X19/(O19)^2</f>
        <v>0</v>
      </c>
      <c r="Z19" s="151" t="e">
        <f>78*X19/T19</f>
        <v>#DIV/0!</v>
      </c>
      <c r="AA19" s="150" t="e">
        <f t="shared" ref="AA19" si="23">Z19/(O19)^2</f>
        <v>#DIV/0!</v>
      </c>
      <c r="AB19" s="152"/>
      <c r="AC19" s="147"/>
      <c r="AD19" s="147"/>
      <c r="AE19" s="153"/>
      <c r="AF19" s="154"/>
      <c r="AG19" s="155" t="e">
        <f t="shared" si="5"/>
        <v>#NUM!</v>
      </c>
      <c r="AH19" s="152" t="e">
        <f t="shared" si="6"/>
        <v>#DIV/0!</v>
      </c>
      <c r="AI19" s="156" t="e">
        <f t="shared" si="7"/>
        <v>#DIV/0!</v>
      </c>
    </row>
    <row r="20" spans="1:35" ht="40.5" customHeight="1" x14ac:dyDescent="0.15">
      <c r="A20" s="646"/>
      <c r="B20" s="644"/>
      <c r="C20" s="618"/>
      <c r="D20" s="137" t="s">
        <v>53</v>
      </c>
      <c r="E20" s="138"/>
      <c r="F20" s="139">
        <v>40969</v>
      </c>
      <c r="G20" s="140">
        <v>3499</v>
      </c>
      <c r="H20" s="247" t="s">
        <v>83</v>
      </c>
      <c r="I20" s="152">
        <v>36</v>
      </c>
      <c r="J20" s="153">
        <v>24</v>
      </c>
      <c r="K20" s="248" t="s">
        <v>523</v>
      </c>
      <c r="L20" s="249">
        <v>5920</v>
      </c>
      <c r="M20" s="150">
        <v>3950</v>
      </c>
      <c r="N20" s="144">
        <f t="shared" ref="N20:N29" si="24">L20*M20/1000000</f>
        <v>23.384</v>
      </c>
      <c r="O20" s="145">
        <f t="shared" si="1"/>
        <v>6.0810810810810816</v>
      </c>
      <c r="P20" s="146">
        <v>81</v>
      </c>
      <c r="Q20" s="147">
        <v>24</v>
      </c>
      <c r="R20" s="147">
        <v>11.7</v>
      </c>
      <c r="S20" s="148">
        <v>2293</v>
      </c>
      <c r="T20" s="146">
        <v>80</v>
      </c>
      <c r="U20" s="149">
        <v>641</v>
      </c>
      <c r="V20" s="149">
        <v>2518</v>
      </c>
      <c r="W20" s="148">
        <v>77274</v>
      </c>
      <c r="X20" s="146">
        <v>69986</v>
      </c>
      <c r="Y20" s="150">
        <f t="shared" ref="Y20:Y29" si="25">X20/(O20)^2</f>
        <v>1892.559683950617</v>
      </c>
      <c r="Z20" s="151">
        <f t="shared" ref="Z20:Z29" si="26">78*X20/T20</f>
        <v>68236.350000000006</v>
      </c>
      <c r="AA20" s="150">
        <f t="shared" ref="AA20:AA29" si="27">Z20/(O20)^2</f>
        <v>1845.2456918518517</v>
      </c>
      <c r="AB20" s="152">
        <v>33.6</v>
      </c>
      <c r="AC20" s="147">
        <v>5.7</v>
      </c>
      <c r="AD20" s="147">
        <v>3.1</v>
      </c>
      <c r="AE20" s="153">
        <v>2.2999999999999998</v>
      </c>
      <c r="AF20" s="154">
        <v>0.373</v>
      </c>
      <c r="AG20" s="155">
        <f t="shared" ref="AG20:AG29" si="28">20*LOG(AF20/100)</f>
        <v>-48.565823363826254</v>
      </c>
      <c r="AH20" s="152">
        <f t="shared" si="6"/>
        <v>10.987863529824615</v>
      </c>
      <c r="AI20" s="156">
        <f t="shared" si="7"/>
        <v>66.153530214790422</v>
      </c>
    </row>
    <row r="21" spans="1:35" ht="40.5" customHeight="1" x14ac:dyDescent="0.15">
      <c r="A21" s="646"/>
      <c r="B21" s="644"/>
      <c r="C21" s="618"/>
      <c r="D21" s="137" t="s">
        <v>54</v>
      </c>
      <c r="E21" s="138"/>
      <c r="F21" s="139">
        <v>40817</v>
      </c>
      <c r="G21" s="140">
        <v>6800</v>
      </c>
      <c r="H21" s="247" t="s">
        <v>83</v>
      </c>
      <c r="I21" s="152">
        <v>36</v>
      </c>
      <c r="J21" s="153">
        <v>24</v>
      </c>
      <c r="K21" s="248" t="s">
        <v>523</v>
      </c>
      <c r="L21" s="249">
        <v>5202</v>
      </c>
      <c r="M21" s="150">
        <v>3533</v>
      </c>
      <c r="N21" s="144">
        <f t="shared" si="24"/>
        <v>18.378665999999999</v>
      </c>
      <c r="O21" s="145">
        <f t="shared" si="1"/>
        <v>6.9204152249134951</v>
      </c>
      <c r="P21" s="146">
        <v>82</v>
      </c>
      <c r="Q21" s="147">
        <v>23.8</v>
      </c>
      <c r="R21" s="147">
        <v>11.8</v>
      </c>
      <c r="S21" s="148">
        <v>2786</v>
      </c>
      <c r="T21" s="146">
        <v>80</v>
      </c>
      <c r="U21" s="149">
        <v>634</v>
      </c>
      <c r="V21" s="149">
        <v>2423</v>
      </c>
      <c r="W21" s="148">
        <v>145503</v>
      </c>
      <c r="X21" s="146">
        <v>90575</v>
      </c>
      <c r="Y21" s="150">
        <f t="shared" si="25"/>
        <v>1891.2286437499999</v>
      </c>
      <c r="Z21" s="151">
        <f t="shared" si="26"/>
        <v>88310.625</v>
      </c>
      <c r="AA21" s="150">
        <f t="shared" si="27"/>
        <v>1843.9479276562499</v>
      </c>
      <c r="AB21" s="152">
        <v>37.5</v>
      </c>
      <c r="AC21" s="147">
        <v>4.8</v>
      </c>
      <c r="AD21" s="147">
        <v>2</v>
      </c>
      <c r="AE21" s="153">
        <v>1.2</v>
      </c>
      <c r="AF21" s="154">
        <v>0.44</v>
      </c>
      <c r="AG21" s="155">
        <f t="shared" si="28"/>
        <v>-47.13094647027625</v>
      </c>
      <c r="AH21" s="152">
        <f t="shared" si="6"/>
        <v>11.201480713707017</v>
      </c>
      <c r="AI21" s="156">
        <f t="shared" si="7"/>
        <v>67.439633813547857</v>
      </c>
    </row>
    <row r="22" spans="1:35" ht="40.5" customHeight="1" x14ac:dyDescent="0.15">
      <c r="A22" s="646"/>
      <c r="B22" s="644"/>
      <c r="C22" s="618"/>
      <c r="D22" s="137" t="s">
        <v>55</v>
      </c>
      <c r="E22" s="138"/>
      <c r="F22" s="139">
        <v>39692</v>
      </c>
      <c r="G22" s="140">
        <v>2199</v>
      </c>
      <c r="H22" s="247" t="s">
        <v>83</v>
      </c>
      <c r="I22" s="152">
        <v>36</v>
      </c>
      <c r="J22" s="153">
        <v>24</v>
      </c>
      <c r="K22" s="248" t="s">
        <v>523</v>
      </c>
      <c r="L22" s="249">
        <v>5634</v>
      </c>
      <c r="M22" s="150">
        <v>3753</v>
      </c>
      <c r="N22" s="144">
        <f t="shared" si="24"/>
        <v>21.144401999999999</v>
      </c>
      <c r="O22" s="145">
        <f t="shared" si="1"/>
        <v>6.3897763578274756</v>
      </c>
      <c r="P22" s="146">
        <v>79</v>
      </c>
      <c r="Q22" s="147">
        <v>23.7</v>
      </c>
      <c r="R22" s="147">
        <v>11.9</v>
      </c>
      <c r="S22" s="148">
        <v>1815</v>
      </c>
      <c r="T22" s="146">
        <v>73</v>
      </c>
      <c r="U22" s="149">
        <v>564</v>
      </c>
      <c r="V22" s="149">
        <v>2133</v>
      </c>
      <c r="W22" s="148">
        <v>15110</v>
      </c>
      <c r="X22" s="146">
        <v>61493</v>
      </c>
      <c r="Y22" s="150">
        <f t="shared" si="25"/>
        <v>1506.1019292500002</v>
      </c>
      <c r="Z22" s="151">
        <f t="shared" si="26"/>
        <v>65704.849315068495</v>
      </c>
      <c r="AA22" s="150">
        <f t="shared" si="27"/>
        <v>1609.2595956369867</v>
      </c>
      <c r="AB22" s="152">
        <v>29.1</v>
      </c>
      <c r="AC22" s="147">
        <v>6.1</v>
      </c>
      <c r="AD22" s="147">
        <v>3.6</v>
      </c>
      <c r="AE22" s="153">
        <v>4.0999999999999996</v>
      </c>
      <c r="AF22" s="154">
        <v>0.57899999999999996</v>
      </c>
      <c r="AG22" s="155">
        <f t="shared" si="28"/>
        <v>-44.746428725451281</v>
      </c>
      <c r="AH22" s="152">
        <f t="shared" si="6"/>
        <v>11.140764983425044</v>
      </c>
      <c r="AI22" s="156">
        <f t="shared" si="7"/>
        <v>67.074088693077485</v>
      </c>
    </row>
    <row r="23" spans="1:35" ht="40.5" customHeight="1" x14ac:dyDescent="0.15">
      <c r="A23" s="646"/>
      <c r="B23" s="644"/>
      <c r="C23" s="618"/>
      <c r="D23" s="137" t="s">
        <v>57</v>
      </c>
      <c r="E23" s="138"/>
      <c r="F23" s="139">
        <v>39264</v>
      </c>
      <c r="G23" s="140">
        <v>7100</v>
      </c>
      <c r="H23" s="247" t="s">
        <v>83</v>
      </c>
      <c r="I23" s="152">
        <v>36</v>
      </c>
      <c r="J23" s="153">
        <v>24</v>
      </c>
      <c r="K23" s="248" t="s">
        <v>523</v>
      </c>
      <c r="L23" s="249">
        <v>5712</v>
      </c>
      <c r="M23" s="150">
        <v>3774</v>
      </c>
      <c r="N23" s="144">
        <f t="shared" si="24"/>
        <v>21.557088</v>
      </c>
      <c r="O23" s="145">
        <f t="shared" si="1"/>
        <v>6.3025210084033612</v>
      </c>
      <c r="P23" s="146">
        <v>80</v>
      </c>
      <c r="Q23" s="147">
        <v>24</v>
      </c>
      <c r="R23" s="147">
        <v>12</v>
      </c>
      <c r="S23" s="148">
        <v>1663</v>
      </c>
      <c r="T23" s="146">
        <v>73</v>
      </c>
      <c r="U23" s="149">
        <v>578</v>
      </c>
      <c r="V23" s="149">
        <v>2166</v>
      </c>
      <c r="W23" s="148">
        <v>2166</v>
      </c>
      <c r="X23" s="146">
        <v>50369</v>
      </c>
      <c r="Y23" s="150">
        <f t="shared" si="25"/>
        <v>1268.0451715555555</v>
      </c>
      <c r="Z23" s="151">
        <f t="shared" si="26"/>
        <v>53818.931506849316</v>
      </c>
      <c r="AA23" s="150">
        <f t="shared" si="27"/>
        <v>1354.8975805662101</v>
      </c>
      <c r="AB23" s="152">
        <v>22.1</v>
      </c>
      <c r="AC23" s="147">
        <v>5.9</v>
      </c>
      <c r="AD23" s="147">
        <v>5.6</v>
      </c>
      <c r="AE23" s="153">
        <v>5.6</v>
      </c>
      <c r="AF23" s="154">
        <v>0.55000000000000004</v>
      </c>
      <c r="AG23" s="155">
        <f t="shared" si="28"/>
        <v>-45.192746210115118</v>
      </c>
      <c r="AH23" s="152">
        <f t="shared" si="6"/>
        <v>11.249851663789006</v>
      </c>
      <c r="AI23" s="156">
        <f t="shared" si="7"/>
        <v>67.730855951416714</v>
      </c>
    </row>
    <row r="24" spans="1:35" ht="40.5" customHeight="1" x14ac:dyDescent="0.15">
      <c r="A24" s="646"/>
      <c r="B24" s="644"/>
      <c r="C24" s="618"/>
      <c r="D24" s="137" t="s">
        <v>56</v>
      </c>
      <c r="E24" s="138"/>
      <c r="F24" s="139">
        <v>38565</v>
      </c>
      <c r="G24" s="140">
        <v>2000</v>
      </c>
      <c r="H24" s="247" t="s">
        <v>83</v>
      </c>
      <c r="I24" s="152">
        <v>36</v>
      </c>
      <c r="J24" s="153">
        <v>24</v>
      </c>
      <c r="K24" s="248" t="s">
        <v>523</v>
      </c>
      <c r="L24" s="249">
        <v>4476</v>
      </c>
      <c r="M24" s="150">
        <v>2954</v>
      </c>
      <c r="N24" s="144">
        <f t="shared" si="24"/>
        <v>13.222104</v>
      </c>
      <c r="O24" s="145">
        <f t="shared" si="1"/>
        <v>8.0428954423592494</v>
      </c>
      <c r="P24" s="146">
        <v>71</v>
      </c>
      <c r="Q24" s="147">
        <v>22.9</v>
      </c>
      <c r="R24" s="147">
        <v>11.1</v>
      </c>
      <c r="S24" s="148">
        <v>1368</v>
      </c>
      <c r="T24" s="146">
        <v>92</v>
      </c>
      <c r="U24" s="149">
        <v>737</v>
      </c>
      <c r="V24" s="149">
        <v>2710</v>
      </c>
      <c r="W24" s="148">
        <v>2710</v>
      </c>
      <c r="X24" s="146">
        <v>67690</v>
      </c>
      <c r="Y24" s="150">
        <f t="shared" si="25"/>
        <v>1046.4046677777776</v>
      </c>
      <c r="Z24" s="151">
        <f t="shared" si="26"/>
        <v>57389.34782608696</v>
      </c>
      <c r="AA24" s="150">
        <f t="shared" si="27"/>
        <v>887.16917485507247</v>
      </c>
      <c r="AB24" s="152">
        <v>34.5</v>
      </c>
      <c r="AC24" s="147">
        <v>5.6</v>
      </c>
      <c r="AD24" s="147">
        <v>4.3</v>
      </c>
      <c r="AE24" s="153">
        <v>4.3</v>
      </c>
      <c r="AF24" s="154">
        <v>0.50900000000000001</v>
      </c>
      <c r="AG24" s="155">
        <f t="shared" si="28"/>
        <v>-45.865644353264827</v>
      </c>
      <c r="AH24" s="152">
        <f t="shared" si="6"/>
        <v>10.699970902448873</v>
      </c>
      <c r="AI24" s="156">
        <f t="shared" si="7"/>
        <v>64.420243887378192</v>
      </c>
    </row>
    <row r="25" spans="1:35" ht="40.5" customHeight="1" x14ac:dyDescent="0.15">
      <c r="A25" s="646"/>
      <c r="B25" s="644"/>
      <c r="C25" s="618"/>
      <c r="D25" s="137" t="s">
        <v>198</v>
      </c>
      <c r="E25" s="138"/>
      <c r="F25" s="139">
        <v>38231</v>
      </c>
      <c r="G25" s="140">
        <v>6950</v>
      </c>
      <c r="H25" s="247" t="s">
        <v>83</v>
      </c>
      <c r="I25" s="152">
        <v>36</v>
      </c>
      <c r="J25" s="153">
        <v>24</v>
      </c>
      <c r="K25" s="248" t="s">
        <v>523</v>
      </c>
      <c r="L25" s="249">
        <v>5108</v>
      </c>
      <c r="M25" s="150">
        <v>3348</v>
      </c>
      <c r="N25" s="144">
        <f t="shared" si="24"/>
        <v>17.101583999999999</v>
      </c>
      <c r="O25" s="145">
        <f t="shared" si="1"/>
        <v>7.047768206734534</v>
      </c>
      <c r="P25" s="146">
        <v>74</v>
      </c>
      <c r="Q25" s="147">
        <v>23.3</v>
      </c>
      <c r="R25" s="147">
        <v>11.3</v>
      </c>
      <c r="S25" s="148">
        <v>1480</v>
      </c>
      <c r="T25" s="146">
        <v>84</v>
      </c>
      <c r="U25" s="149">
        <v>666</v>
      </c>
      <c r="V25" s="149">
        <v>2307</v>
      </c>
      <c r="W25" s="148">
        <v>2307</v>
      </c>
      <c r="X25" s="146">
        <v>53693</v>
      </c>
      <c r="Y25" s="150">
        <f t="shared" si="25"/>
        <v>1080.9720024320989</v>
      </c>
      <c r="Z25" s="151">
        <f t="shared" si="26"/>
        <v>49857.785714285717</v>
      </c>
      <c r="AA25" s="150">
        <f t="shared" si="27"/>
        <v>1003.7597165440918</v>
      </c>
      <c r="AB25" s="152">
        <v>29.4</v>
      </c>
      <c r="AC25" s="147">
        <v>6.5</v>
      </c>
      <c r="AD25" s="147">
        <v>6.4</v>
      </c>
      <c r="AE25" s="153">
        <v>6.4</v>
      </c>
      <c r="AF25" s="154">
        <v>0.56599999999999995</v>
      </c>
      <c r="AG25" s="155">
        <f t="shared" si="28"/>
        <v>-44.943671376234569</v>
      </c>
      <c r="AH25" s="152">
        <f t="shared" si="6"/>
        <v>10.727786940830262</v>
      </c>
      <c r="AI25" s="156">
        <f t="shared" si="7"/>
        <v>64.587713125644953</v>
      </c>
    </row>
    <row r="26" spans="1:35" ht="40.5" customHeight="1" x14ac:dyDescent="0.15">
      <c r="A26" s="646"/>
      <c r="B26" s="644"/>
      <c r="C26" s="619"/>
      <c r="D26" s="157" t="s">
        <v>58</v>
      </c>
      <c r="E26" s="158"/>
      <c r="F26" s="159">
        <v>37500</v>
      </c>
      <c r="G26" s="160">
        <v>2700</v>
      </c>
      <c r="H26" s="250" t="s">
        <v>83</v>
      </c>
      <c r="I26" s="172">
        <v>35.799999999999997</v>
      </c>
      <c r="J26" s="173">
        <v>23.8</v>
      </c>
      <c r="K26" s="251" t="s">
        <v>523</v>
      </c>
      <c r="L26" s="252">
        <v>4082</v>
      </c>
      <c r="M26" s="170">
        <v>2718</v>
      </c>
      <c r="N26" s="164">
        <f t="shared" si="24"/>
        <v>11.094875999999999</v>
      </c>
      <c r="O26" s="165">
        <f t="shared" si="1"/>
        <v>8.770210681038705</v>
      </c>
      <c r="P26" s="166">
        <v>63</v>
      </c>
      <c r="Q26" s="167">
        <v>21.8</v>
      </c>
      <c r="R26" s="167">
        <v>11</v>
      </c>
      <c r="S26" s="168">
        <v>954</v>
      </c>
      <c r="T26" s="166">
        <v>99</v>
      </c>
      <c r="U26" s="169">
        <v>794</v>
      </c>
      <c r="V26" s="169" t="s">
        <v>88</v>
      </c>
      <c r="W26" s="168">
        <v>1520</v>
      </c>
      <c r="X26" s="166">
        <v>51224</v>
      </c>
      <c r="Y26" s="170">
        <f t="shared" si="25"/>
        <v>665.96811442838896</v>
      </c>
      <c r="Z26" s="171">
        <f t="shared" si="26"/>
        <v>40358.303030303032</v>
      </c>
      <c r="AA26" s="170">
        <f t="shared" si="27"/>
        <v>524.702150761761</v>
      </c>
      <c r="AB26" s="172">
        <v>22.1</v>
      </c>
      <c r="AC26" s="167">
        <v>13.3</v>
      </c>
      <c r="AD26" s="167" t="s">
        <v>88</v>
      </c>
      <c r="AE26" s="173">
        <v>9.8000000000000007</v>
      </c>
      <c r="AF26" s="174">
        <v>0.54700000000000004</v>
      </c>
      <c r="AG26" s="175">
        <f t="shared" si="28"/>
        <v>-45.240253473331379</v>
      </c>
      <c r="AH26" s="172">
        <f t="shared" si="6"/>
        <v>10.834603428904012</v>
      </c>
      <c r="AI26" s="176">
        <f t="shared" si="7"/>
        <v>65.230812464478618</v>
      </c>
    </row>
    <row r="27" spans="1:35" ht="40.5" customHeight="1" x14ac:dyDescent="0.15">
      <c r="A27" s="646"/>
      <c r="B27" s="644"/>
      <c r="C27" s="553" t="s">
        <v>517</v>
      </c>
      <c r="D27" s="253" t="s">
        <v>694</v>
      </c>
      <c r="E27" s="178"/>
      <c r="F27" s="179">
        <v>43510</v>
      </c>
      <c r="G27" s="180">
        <v>1300</v>
      </c>
      <c r="H27" s="254" t="s">
        <v>83</v>
      </c>
      <c r="I27" s="193">
        <v>35.9</v>
      </c>
      <c r="J27" s="194">
        <v>24</v>
      </c>
      <c r="K27" s="255" t="s">
        <v>523</v>
      </c>
      <c r="L27" s="256">
        <v>6252</v>
      </c>
      <c r="M27" s="191">
        <v>4168</v>
      </c>
      <c r="N27" s="185">
        <f t="shared" ref="N27" si="29">L27*M27/1000000</f>
        <v>26.058336000000001</v>
      </c>
      <c r="O27" s="186">
        <f t="shared" ref="O27" si="30">I27/L27*1000</f>
        <v>5.7421625079974401</v>
      </c>
      <c r="P27" s="187">
        <v>85</v>
      </c>
      <c r="Q27" s="188">
        <v>24.3</v>
      </c>
      <c r="R27" s="188">
        <v>11.9</v>
      </c>
      <c r="S27" s="189">
        <v>2978</v>
      </c>
      <c r="T27" s="187">
        <v>65</v>
      </c>
      <c r="U27" s="190">
        <v>579</v>
      </c>
      <c r="V27" s="190">
        <v>2327</v>
      </c>
      <c r="W27" s="189">
        <v>78712</v>
      </c>
      <c r="X27" s="257">
        <v>68995</v>
      </c>
      <c r="Y27" s="191">
        <f t="shared" ref="Y27" si="31">X27/(O27)^2</f>
        <v>2092.5057521900053</v>
      </c>
      <c r="Z27" s="192">
        <f t="shared" ref="Z27" si="32">78*X27/T27</f>
        <v>82794</v>
      </c>
      <c r="AA27" s="191">
        <f t="shared" ref="AA27" si="33">Z27/(O27)^2</f>
        <v>2511.0069026280062</v>
      </c>
      <c r="AB27" s="193">
        <v>38.4</v>
      </c>
      <c r="AC27" s="188">
        <v>6.5</v>
      </c>
      <c r="AD27" s="188">
        <v>3</v>
      </c>
      <c r="AE27" s="194">
        <v>1.6</v>
      </c>
      <c r="AF27" s="195">
        <v>0.57999999999999996</v>
      </c>
      <c r="AG27" s="196">
        <f t="shared" ref="AG27" si="34">20*LOG(AF27/100)</f>
        <v>-44.731440128741255</v>
      </c>
      <c r="AH27" s="193">
        <f t="shared" ref="AH27" si="35">(LOG(Z27/AB27))/(LOG(2))</f>
        <v>11.074204194533372</v>
      </c>
      <c r="AI27" s="197">
        <f t="shared" ref="AI27" si="36">20*LOG(Z27/AB27)</f>
        <v>66.673352813248471</v>
      </c>
    </row>
    <row r="28" spans="1:35" ht="40.5" customHeight="1" x14ac:dyDescent="0.15">
      <c r="A28" s="646"/>
      <c r="B28" s="645"/>
      <c r="C28" s="554"/>
      <c r="D28" s="258" t="s">
        <v>687</v>
      </c>
      <c r="E28" s="259"/>
      <c r="F28" s="260">
        <v>43348</v>
      </c>
      <c r="G28" s="261">
        <v>2300</v>
      </c>
      <c r="H28" s="262" t="s">
        <v>83</v>
      </c>
      <c r="I28" s="263">
        <v>36</v>
      </c>
      <c r="J28" s="264">
        <v>24</v>
      </c>
      <c r="K28" s="265" t="s">
        <v>523</v>
      </c>
      <c r="L28" s="266">
        <v>6732</v>
      </c>
      <c r="M28" s="267">
        <v>4488</v>
      </c>
      <c r="N28" s="268">
        <f t="shared" si="24"/>
        <v>30.213215999999999</v>
      </c>
      <c r="O28" s="269">
        <f t="shared" si="1"/>
        <v>5.3475935828877006</v>
      </c>
      <c r="P28" s="270">
        <v>89</v>
      </c>
      <c r="Q28" s="271">
        <v>24.5</v>
      </c>
      <c r="R28" s="271">
        <v>13.5</v>
      </c>
      <c r="S28" s="272">
        <v>2742</v>
      </c>
      <c r="T28" s="270">
        <v>66</v>
      </c>
      <c r="U28" s="273">
        <v>566</v>
      </c>
      <c r="V28" s="273">
        <v>2176</v>
      </c>
      <c r="W28" s="272">
        <v>74554</v>
      </c>
      <c r="X28" s="274">
        <v>54601</v>
      </c>
      <c r="Y28" s="267">
        <f t="shared" si="25"/>
        <v>1909.342369</v>
      </c>
      <c r="Z28" s="275">
        <f t="shared" si="26"/>
        <v>64528.454545454544</v>
      </c>
      <c r="AA28" s="267">
        <f t="shared" si="27"/>
        <v>2256.495527</v>
      </c>
      <c r="AB28" s="263">
        <v>10.5</v>
      </c>
      <c r="AC28" s="271">
        <v>2.7</v>
      </c>
      <c r="AD28" s="271">
        <v>1.9</v>
      </c>
      <c r="AE28" s="264">
        <v>1.1000000000000001</v>
      </c>
      <c r="AF28" s="276">
        <v>0.64</v>
      </c>
      <c r="AG28" s="277">
        <f t="shared" si="28"/>
        <v>-43.876400520322257</v>
      </c>
      <c r="AH28" s="263">
        <f t="shared" si="6"/>
        <v>12.585330430163742</v>
      </c>
      <c r="AI28" s="278">
        <f t="shared" si="7"/>
        <v>75.771239296439234</v>
      </c>
    </row>
    <row r="29" spans="1:35" ht="40.5" customHeight="1" x14ac:dyDescent="0.15">
      <c r="A29" s="646"/>
      <c r="B29" s="648" t="s">
        <v>147</v>
      </c>
      <c r="C29" s="617" t="s">
        <v>143</v>
      </c>
      <c r="D29" s="279" t="s">
        <v>667</v>
      </c>
      <c r="E29" s="178"/>
      <c r="F29" s="179">
        <v>42948</v>
      </c>
      <c r="G29" s="180">
        <v>3300</v>
      </c>
      <c r="H29" s="181" t="s">
        <v>83</v>
      </c>
      <c r="I29" s="193">
        <v>35.9</v>
      </c>
      <c r="J29" s="194">
        <v>23.9</v>
      </c>
      <c r="K29" s="280" t="s">
        <v>523</v>
      </c>
      <c r="L29" s="256">
        <v>8288</v>
      </c>
      <c r="M29" s="191">
        <v>5520</v>
      </c>
      <c r="N29" s="185">
        <f t="shared" si="24"/>
        <v>45.749760000000002</v>
      </c>
      <c r="O29" s="186">
        <f t="shared" si="1"/>
        <v>4.3315637065637063</v>
      </c>
      <c r="P29" s="187">
        <v>100</v>
      </c>
      <c r="Q29" s="188">
        <v>26.4</v>
      </c>
      <c r="R29" s="188">
        <v>14.8</v>
      </c>
      <c r="S29" s="189">
        <v>2660</v>
      </c>
      <c r="T29" s="187">
        <v>44</v>
      </c>
      <c r="U29" s="190">
        <v>563</v>
      </c>
      <c r="V29" s="190">
        <v>2233</v>
      </c>
      <c r="W29" s="189">
        <v>74320</v>
      </c>
      <c r="X29" s="187">
        <v>34944</v>
      </c>
      <c r="Y29" s="191">
        <f t="shared" si="25"/>
        <v>1862.4439189143477</v>
      </c>
      <c r="Z29" s="192">
        <f t="shared" si="26"/>
        <v>61946.181818181816</v>
      </c>
      <c r="AA29" s="191">
        <f t="shared" si="27"/>
        <v>3301.6051289845254</v>
      </c>
      <c r="AB29" s="193">
        <v>5.0999999999999996</v>
      </c>
      <c r="AC29" s="188">
        <v>1.3</v>
      </c>
      <c r="AD29" s="188">
        <v>1</v>
      </c>
      <c r="AE29" s="194">
        <v>0.8</v>
      </c>
      <c r="AF29" s="195">
        <v>0.42</v>
      </c>
      <c r="AG29" s="196">
        <f t="shared" si="28"/>
        <v>-47.535014192041992</v>
      </c>
      <c r="AH29" s="193">
        <f t="shared" ref="AH29" si="37">(LOG(Z29/AB29))/(LOG(2))</f>
        <v>13.568230494060669</v>
      </c>
      <c r="AI29" s="197">
        <f t="shared" ref="AI29" si="38">20*LOG(Z29/AB29)</f>
        <v>81.688887335899608</v>
      </c>
    </row>
    <row r="30" spans="1:35" ht="40.5" customHeight="1" x14ac:dyDescent="0.15">
      <c r="A30" s="646"/>
      <c r="B30" s="649"/>
      <c r="C30" s="618"/>
      <c r="D30" s="227" t="s">
        <v>195</v>
      </c>
      <c r="E30" s="246"/>
      <c r="F30" s="225">
        <v>42370</v>
      </c>
      <c r="G30" s="226">
        <v>6500</v>
      </c>
      <c r="H30" s="227" t="s">
        <v>208</v>
      </c>
      <c r="I30" s="228">
        <v>35.9</v>
      </c>
      <c r="J30" s="229">
        <v>23.9</v>
      </c>
      <c r="K30" s="230" t="s">
        <v>523</v>
      </c>
      <c r="L30" s="228">
        <v>5568</v>
      </c>
      <c r="M30" s="229">
        <v>3712</v>
      </c>
      <c r="N30" s="231">
        <f t="shared" ref="N30:N77" si="39">L30*M30/1000000</f>
        <v>20.668416000000001</v>
      </c>
      <c r="O30" s="232">
        <f t="shared" si="1"/>
        <v>6.4475574712643677</v>
      </c>
      <c r="P30" s="233">
        <v>88</v>
      </c>
      <c r="Q30" s="234">
        <v>25.1</v>
      </c>
      <c r="R30" s="234">
        <v>12.3</v>
      </c>
      <c r="S30" s="235">
        <v>2434</v>
      </c>
      <c r="T30" s="233">
        <v>66</v>
      </c>
      <c r="U30" s="236">
        <v>524</v>
      </c>
      <c r="V30" s="236">
        <v>2122</v>
      </c>
      <c r="W30" s="235">
        <v>1328771</v>
      </c>
      <c r="X30" s="233">
        <v>102586</v>
      </c>
      <c r="Y30" s="237">
        <f t="shared" ref="Y30:Y77" si="40">X30/(O30)^2</f>
        <v>2467.7300654588339</v>
      </c>
      <c r="Z30" s="238">
        <f t="shared" ref="Z30:Z77" si="41">78*X30/T30</f>
        <v>121238</v>
      </c>
      <c r="AA30" s="237">
        <f t="shared" ref="AA30:AA77" si="42">Z30/(O30)^2</f>
        <v>2916.4082591786223</v>
      </c>
      <c r="AB30" s="239">
        <v>39.5</v>
      </c>
      <c r="AC30" s="234">
        <v>7.7</v>
      </c>
      <c r="AD30" s="234">
        <v>2.2999999999999998</v>
      </c>
      <c r="AE30" s="240">
        <v>4.3</v>
      </c>
      <c r="AF30" s="241">
        <v>0.19900000000000001</v>
      </c>
      <c r="AG30" s="242">
        <f t="shared" ref="AG30:AG77" si="43">20*LOG(AF30/100)</f>
        <v>-54.022938471805865</v>
      </c>
      <c r="AH30" s="239">
        <f t="shared" si="6"/>
        <v>11.583701684303882</v>
      </c>
      <c r="AI30" s="243">
        <f t="shared" si="7"/>
        <v>69.740833355976989</v>
      </c>
    </row>
    <row r="31" spans="1:35" ht="40.5" customHeight="1" x14ac:dyDescent="0.15">
      <c r="A31" s="646"/>
      <c r="B31" s="649"/>
      <c r="C31" s="618"/>
      <c r="D31" s="137" t="s">
        <v>601</v>
      </c>
      <c r="E31" s="138"/>
      <c r="F31" s="139">
        <v>42036</v>
      </c>
      <c r="G31" s="140">
        <v>3800</v>
      </c>
      <c r="H31" s="137" t="s">
        <v>208</v>
      </c>
      <c r="I31" s="141">
        <v>35.9</v>
      </c>
      <c r="J31" s="142">
        <v>24</v>
      </c>
      <c r="K31" s="143" t="s">
        <v>523</v>
      </c>
      <c r="L31" s="141">
        <v>7360</v>
      </c>
      <c r="M31" s="142">
        <v>4912</v>
      </c>
      <c r="N31" s="144">
        <f t="shared" si="39"/>
        <v>36.152320000000003</v>
      </c>
      <c r="O31" s="145">
        <f t="shared" si="1"/>
        <v>4.8777173913043477</v>
      </c>
      <c r="P31" s="146"/>
      <c r="Q31" s="147"/>
      <c r="R31" s="147"/>
      <c r="S31" s="148"/>
      <c r="T31" s="146"/>
      <c r="U31" s="149"/>
      <c r="V31" s="149"/>
      <c r="W31" s="148"/>
      <c r="X31" s="146"/>
      <c r="Y31" s="150">
        <f t="shared" si="40"/>
        <v>0</v>
      </c>
      <c r="Z31" s="151" t="e">
        <f t="shared" si="41"/>
        <v>#DIV/0!</v>
      </c>
      <c r="AA31" s="150" t="e">
        <f t="shared" si="42"/>
        <v>#DIV/0!</v>
      </c>
      <c r="AB31" s="152"/>
      <c r="AC31" s="147"/>
      <c r="AD31" s="147"/>
      <c r="AE31" s="153"/>
      <c r="AF31" s="154"/>
      <c r="AG31" s="155" t="e">
        <f t="shared" si="43"/>
        <v>#NUM!</v>
      </c>
      <c r="AH31" s="152" t="e">
        <f t="shared" si="6"/>
        <v>#DIV/0!</v>
      </c>
      <c r="AI31" s="156" t="e">
        <f t="shared" si="7"/>
        <v>#DIV/0!</v>
      </c>
    </row>
    <row r="32" spans="1:35" ht="40.5" customHeight="1" x14ac:dyDescent="0.15">
      <c r="A32" s="646"/>
      <c r="B32" s="649"/>
      <c r="C32" s="618"/>
      <c r="D32" s="137" t="s">
        <v>191</v>
      </c>
      <c r="E32" s="138"/>
      <c r="F32" s="139">
        <v>41883</v>
      </c>
      <c r="G32" s="140">
        <v>2300</v>
      </c>
      <c r="H32" s="137" t="s">
        <v>208</v>
      </c>
      <c r="I32" s="141">
        <v>35.9</v>
      </c>
      <c r="J32" s="142">
        <v>24</v>
      </c>
      <c r="K32" s="143" t="s">
        <v>523</v>
      </c>
      <c r="L32" s="141">
        <v>6032</v>
      </c>
      <c r="M32" s="142">
        <v>4032</v>
      </c>
      <c r="N32" s="144">
        <f t="shared" si="39"/>
        <v>24.321024000000001</v>
      </c>
      <c r="O32" s="145">
        <f t="shared" si="1"/>
        <v>5.9515915119363401</v>
      </c>
      <c r="P32" s="146">
        <v>93</v>
      </c>
      <c r="Q32" s="147">
        <v>24.8</v>
      </c>
      <c r="R32" s="147">
        <v>14.5</v>
      </c>
      <c r="S32" s="148">
        <v>2956</v>
      </c>
      <c r="T32" s="146">
        <v>73</v>
      </c>
      <c r="U32" s="149">
        <v>583</v>
      </c>
      <c r="V32" s="149">
        <v>2332</v>
      </c>
      <c r="W32" s="148">
        <v>35612</v>
      </c>
      <c r="X32" s="146">
        <v>77037</v>
      </c>
      <c r="Y32" s="150">
        <f t="shared" si="40"/>
        <v>2174.8691381103495</v>
      </c>
      <c r="Z32" s="151">
        <f t="shared" si="41"/>
        <v>82313.506849315076</v>
      </c>
      <c r="AA32" s="150">
        <f t="shared" si="42"/>
        <v>2323.8327777069489</v>
      </c>
      <c r="AB32" s="152">
        <v>5.2</v>
      </c>
      <c r="AC32" s="147">
        <v>3.6</v>
      </c>
      <c r="AD32" s="147">
        <v>2.8</v>
      </c>
      <c r="AE32" s="153">
        <v>2</v>
      </c>
      <c r="AF32" s="154">
        <v>0.53500000000000003</v>
      </c>
      <c r="AG32" s="155">
        <f t="shared" si="43"/>
        <v>-45.432924359575431</v>
      </c>
      <c r="AH32" s="152">
        <f t="shared" si="6"/>
        <v>13.950329938652022</v>
      </c>
      <c r="AI32" s="156">
        <f t="shared" si="7"/>
        <v>83.989355218870514</v>
      </c>
    </row>
    <row r="33" spans="1:35" ht="40.5" customHeight="1" x14ac:dyDescent="0.15">
      <c r="A33" s="646"/>
      <c r="B33" s="649"/>
      <c r="C33" s="618"/>
      <c r="D33" s="137" t="s">
        <v>190</v>
      </c>
      <c r="E33" s="138"/>
      <c r="F33" s="139">
        <v>41791</v>
      </c>
      <c r="G33" s="140">
        <v>3300</v>
      </c>
      <c r="H33" s="137" t="s">
        <v>208</v>
      </c>
      <c r="I33" s="141">
        <v>35.9</v>
      </c>
      <c r="J33" s="142">
        <v>24</v>
      </c>
      <c r="K33" s="143" t="s">
        <v>523</v>
      </c>
      <c r="L33" s="141">
        <v>7380</v>
      </c>
      <c r="M33" s="142">
        <v>4928</v>
      </c>
      <c r="N33" s="144">
        <f t="shared" si="39"/>
        <v>36.368639999999999</v>
      </c>
      <c r="O33" s="145">
        <f t="shared" si="1"/>
        <v>4.8644986449864493</v>
      </c>
      <c r="P33" s="146">
        <v>97</v>
      </c>
      <c r="Q33" s="147">
        <v>25.7</v>
      </c>
      <c r="R33" s="147">
        <v>14.8</v>
      </c>
      <c r="S33" s="148">
        <v>2853</v>
      </c>
      <c r="T33" s="146">
        <v>47</v>
      </c>
      <c r="U33" s="149">
        <v>596</v>
      </c>
      <c r="V33" s="149">
        <v>2367</v>
      </c>
      <c r="W33" s="148">
        <v>36180</v>
      </c>
      <c r="X33" s="146">
        <v>47343</v>
      </c>
      <c r="Y33" s="150">
        <f t="shared" si="40"/>
        <v>2000.6890769003969</v>
      </c>
      <c r="Z33" s="151">
        <f t="shared" si="41"/>
        <v>78569.234042553187</v>
      </c>
      <c r="AA33" s="150">
        <f t="shared" si="42"/>
        <v>3320.2925106006587</v>
      </c>
      <c r="AB33" s="152">
        <v>5.8</v>
      </c>
      <c r="AC33" s="147">
        <v>3.5</v>
      </c>
      <c r="AD33" s="147">
        <v>2.6</v>
      </c>
      <c r="AE33" s="153">
        <v>2</v>
      </c>
      <c r="AF33" s="154">
        <v>0.59299999999999997</v>
      </c>
      <c r="AG33" s="155">
        <f t="shared" si="43"/>
        <v>-44.53890613271475</v>
      </c>
      <c r="AH33" s="152">
        <f t="shared" si="6"/>
        <v>13.725623975210867</v>
      </c>
      <c r="AI33" s="156">
        <f t="shared" si="7"/>
        <v>82.636490514863269</v>
      </c>
    </row>
    <row r="34" spans="1:35" ht="40.5" customHeight="1" x14ac:dyDescent="0.15">
      <c r="A34" s="646"/>
      <c r="B34" s="649"/>
      <c r="C34" s="618"/>
      <c r="D34" s="281" t="s">
        <v>187</v>
      </c>
      <c r="E34" s="138"/>
      <c r="F34" s="139">
        <v>41671</v>
      </c>
      <c r="G34" s="140">
        <v>6500</v>
      </c>
      <c r="H34" s="137" t="s">
        <v>208</v>
      </c>
      <c r="I34" s="141">
        <v>36</v>
      </c>
      <c r="J34" s="142">
        <v>23.9</v>
      </c>
      <c r="K34" s="143" t="s">
        <v>523</v>
      </c>
      <c r="L34" s="141">
        <v>4936</v>
      </c>
      <c r="M34" s="142">
        <v>3288</v>
      </c>
      <c r="N34" s="144">
        <f t="shared" si="39"/>
        <v>16.229568</v>
      </c>
      <c r="O34" s="145">
        <f t="shared" si="1"/>
        <v>7.293354943273906</v>
      </c>
      <c r="P34" s="146">
        <v>89</v>
      </c>
      <c r="Q34" s="147">
        <v>24.4</v>
      </c>
      <c r="R34" s="147">
        <v>13.3</v>
      </c>
      <c r="S34" s="148">
        <v>3074</v>
      </c>
      <c r="T34" s="146">
        <v>75</v>
      </c>
      <c r="U34" s="149">
        <v>593</v>
      </c>
      <c r="V34" s="149">
        <v>2354</v>
      </c>
      <c r="W34" s="148">
        <v>155607</v>
      </c>
      <c r="X34" s="146">
        <v>120022</v>
      </c>
      <c r="Y34" s="150">
        <f t="shared" si="40"/>
        <v>2256.3484028641974</v>
      </c>
      <c r="Z34" s="151">
        <f t="shared" si="41"/>
        <v>124822.88</v>
      </c>
      <c r="AA34" s="150">
        <f t="shared" si="42"/>
        <v>2346.6023389787656</v>
      </c>
      <c r="AB34" s="152">
        <v>14.5</v>
      </c>
      <c r="AC34" s="147">
        <v>5.2</v>
      </c>
      <c r="AD34" s="147">
        <v>2.8</v>
      </c>
      <c r="AE34" s="153">
        <v>1.5</v>
      </c>
      <c r="AF34" s="154">
        <v>0.66700000000000004</v>
      </c>
      <c r="AG34" s="155">
        <f t="shared" si="43"/>
        <v>-43.517483321669019</v>
      </c>
      <c r="AH34" s="152">
        <f t="shared" si="6"/>
        <v>13.0715418833579</v>
      </c>
      <c r="AI34" s="156">
        <f t="shared" si="7"/>
        <v>78.698523929375554</v>
      </c>
    </row>
    <row r="35" spans="1:35" ht="40.5" customHeight="1" x14ac:dyDescent="0.15">
      <c r="A35" s="646"/>
      <c r="B35" s="649"/>
      <c r="C35" s="618"/>
      <c r="D35" s="137" t="s">
        <v>148</v>
      </c>
      <c r="E35" s="138"/>
      <c r="F35" s="139">
        <v>41579</v>
      </c>
      <c r="G35" s="140">
        <v>2749</v>
      </c>
      <c r="H35" s="247" t="s">
        <v>83</v>
      </c>
      <c r="I35" s="141">
        <v>36</v>
      </c>
      <c r="J35" s="142">
        <v>23.9</v>
      </c>
      <c r="K35" s="143" t="s">
        <v>523</v>
      </c>
      <c r="L35" s="141">
        <v>4992</v>
      </c>
      <c r="M35" s="142">
        <v>3292</v>
      </c>
      <c r="N35" s="144">
        <f t="shared" si="39"/>
        <v>16.433664</v>
      </c>
      <c r="O35" s="145">
        <f t="shared" si="1"/>
        <v>7.2115384615384617</v>
      </c>
      <c r="P35" s="146">
        <v>89</v>
      </c>
      <c r="Q35" s="147">
        <v>24.6</v>
      </c>
      <c r="R35" s="147">
        <v>13.1</v>
      </c>
      <c r="S35" s="148">
        <v>3279</v>
      </c>
      <c r="T35" s="146">
        <v>74</v>
      </c>
      <c r="U35" s="149">
        <v>592</v>
      </c>
      <c r="V35" s="149">
        <v>2352</v>
      </c>
      <c r="W35" s="148">
        <v>122317</v>
      </c>
      <c r="X35" s="146">
        <v>125196</v>
      </c>
      <c r="Y35" s="150">
        <f t="shared" si="40"/>
        <v>2407.3243306666664</v>
      </c>
      <c r="Z35" s="151">
        <f t="shared" si="41"/>
        <v>131963.35135135136</v>
      </c>
      <c r="AA35" s="150">
        <f t="shared" si="42"/>
        <v>2537.4499701621621</v>
      </c>
      <c r="AB35" s="152">
        <v>20.6</v>
      </c>
      <c r="AC35" s="147">
        <v>4.0999999999999996</v>
      </c>
      <c r="AD35" s="147">
        <v>3.6</v>
      </c>
      <c r="AE35" s="153">
        <v>3.2</v>
      </c>
      <c r="AF35" s="154">
        <v>0.53600000000000003</v>
      </c>
      <c r="AG35" s="155">
        <f t="shared" si="43"/>
        <v>-45.416704206144594</v>
      </c>
      <c r="AH35" s="152">
        <f t="shared" si="6"/>
        <v>12.645205364415149</v>
      </c>
      <c r="AI35" s="156">
        <f t="shared" si="7"/>
        <v>76.131722320400883</v>
      </c>
    </row>
    <row r="36" spans="1:35" ht="40.5" customHeight="1" x14ac:dyDescent="0.15">
      <c r="A36" s="646"/>
      <c r="B36" s="649"/>
      <c r="C36" s="618"/>
      <c r="D36" s="137" t="s">
        <v>149</v>
      </c>
      <c r="E36" s="138"/>
      <c r="F36" s="139">
        <v>41548</v>
      </c>
      <c r="G36" s="140">
        <v>1999</v>
      </c>
      <c r="H36" s="247" t="s">
        <v>83</v>
      </c>
      <c r="I36" s="141">
        <v>35.9</v>
      </c>
      <c r="J36" s="142">
        <v>24</v>
      </c>
      <c r="K36" s="143" t="s">
        <v>523</v>
      </c>
      <c r="L36" s="141">
        <v>6080</v>
      </c>
      <c r="M36" s="142">
        <v>4028</v>
      </c>
      <c r="N36" s="144">
        <f t="shared" si="39"/>
        <v>24.49024</v>
      </c>
      <c r="O36" s="145">
        <f t="shared" si="1"/>
        <v>5.9046052631578938</v>
      </c>
      <c r="P36" s="146">
        <v>94</v>
      </c>
      <c r="Q36" s="147">
        <v>25.1</v>
      </c>
      <c r="R36" s="147">
        <v>14.4</v>
      </c>
      <c r="S36" s="148">
        <v>2925</v>
      </c>
      <c r="T36" s="146">
        <v>74</v>
      </c>
      <c r="U36" s="149">
        <v>592</v>
      </c>
      <c r="V36" s="149">
        <v>2265</v>
      </c>
      <c r="W36" s="148">
        <v>18336</v>
      </c>
      <c r="X36" s="146">
        <v>70803</v>
      </c>
      <c r="Y36" s="150">
        <f t="shared" si="40"/>
        <v>2030.8129353434572</v>
      </c>
      <c r="Z36" s="151">
        <f t="shared" si="41"/>
        <v>74630.189189189186</v>
      </c>
      <c r="AA36" s="150">
        <f t="shared" si="42"/>
        <v>2140.5866075241843</v>
      </c>
      <c r="AB36" s="152">
        <v>5.4</v>
      </c>
      <c r="AC36" s="147">
        <v>2.8</v>
      </c>
      <c r="AD36" s="147">
        <v>3.1</v>
      </c>
      <c r="AE36" s="153">
        <v>2.7</v>
      </c>
      <c r="AF36" s="154">
        <v>0.32500000000000001</v>
      </c>
      <c r="AG36" s="155">
        <f t="shared" si="43"/>
        <v>-49.762332780422511</v>
      </c>
      <c r="AH36" s="152">
        <f t="shared" si="6"/>
        <v>13.754512315665599</v>
      </c>
      <c r="AI36" s="156">
        <f t="shared" si="7"/>
        <v>82.810415654899828</v>
      </c>
    </row>
    <row r="37" spans="1:35" ht="40.5" customHeight="1" x14ac:dyDescent="0.15">
      <c r="A37" s="646"/>
      <c r="B37" s="649"/>
      <c r="C37" s="618"/>
      <c r="D37" s="137" t="s">
        <v>150</v>
      </c>
      <c r="E37" s="138"/>
      <c r="F37" s="139">
        <v>41153</v>
      </c>
      <c r="G37" s="140">
        <v>2100</v>
      </c>
      <c r="H37" s="137" t="s">
        <v>202</v>
      </c>
      <c r="I37" s="141">
        <v>35.9</v>
      </c>
      <c r="J37" s="142">
        <v>24</v>
      </c>
      <c r="K37" s="143" t="s">
        <v>523</v>
      </c>
      <c r="L37" s="141">
        <v>6080</v>
      </c>
      <c r="M37" s="142">
        <v>4028</v>
      </c>
      <c r="N37" s="144">
        <f t="shared" si="39"/>
        <v>24.49024</v>
      </c>
      <c r="O37" s="145">
        <f t="shared" si="1"/>
        <v>5.9046052631578938</v>
      </c>
      <c r="P37" s="146">
        <v>94</v>
      </c>
      <c r="Q37" s="147">
        <v>25.1</v>
      </c>
      <c r="R37" s="147">
        <v>14.2</v>
      </c>
      <c r="S37" s="148">
        <v>2980</v>
      </c>
      <c r="T37" s="146">
        <v>79</v>
      </c>
      <c r="U37" s="149">
        <v>634</v>
      </c>
      <c r="V37" s="149">
        <v>2355</v>
      </c>
      <c r="W37" s="148">
        <v>19015</v>
      </c>
      <c r="X37" s="146">
        <v>76847</v>
      </c>
      <c r="Y37" s="150">
        <f t="shared" si="40"/>
        <v>2204.1704679510563</v>
      </c>
      <c r="Z37" s="151">
        <f t="shared" si="41"/>
        <v>75874.253164556969</v>
      </c>
      <c r="AA37" s="150">
        <f t="shared" si="42"/>
        <v>2176.2695759516764</v>
      </c>
      <c r="AB37" s="152">
        <v>7.1</v>
      </c>
      <c r="AC37" s="147">
        <v>3.6</v>
      </c>
      <c r="AD37" s="147">
        <v>3.3</v>
      </c>
      <c r="AE37" s="153">
        <v>5</v>
      </c>
      <c r="AF37" s="154">
        <v>0.34499999999999997</v>
      </c>
      <c r="AG37" s="155">
        <f t="shared" si="43"/>
        <v>-49.243618098534519</v>
      </c>
      <c r="AH37" s="152">
        <f t="shared" si="6"/>
        <v>13.383503765824761</v>
      </c>
      <c r="AI37" s="156">
        <f t="shared" si="7"/>
        <v>80.576721611902087</v>
      </c>
    </row>
    <row r="38" spans="1:35" ht="40.5" customHeight="1" x14ac:dyDescent="0.15">
      <c r="A38" s="646"/>
      <c r="B38" s="649"/>
      <c r="C38" s="618"/>
      <c r="D38" s="137" t="s">
        <v>151</v>
      </c>
      <c r="E38" s="138"/>
      <c r="F38" s="139">
        <v>40940</v>
      </c>
      <c r="G38" s="140">
        <v>3300</v>
      </c>
      <c r="H38" s="137" t="s">
        <v>202</v>
      </c>
      <c r="I38" s="141">
        <v>35.9</v>
      </c>
      <c r="J38" s="142">
        <v>24</v>
      </c>
      <c r="K38" s="143" t="s">
        <v>523</v>
      </c>
      <c r="L38" s="141">
        <v>7424</v>
      </c>
      <c r="M38" s="142">
        <v>4924</v>
      </c>
      <c r="N38" s="144">
        <f t="shared" si="39"/>
        <v>36.555776000000002</v>
      </c>
      <c r="O38" s="145">
        <f t="shared" si="1"/>
        <v>4.8356681034482758</v>
      </c>
      <c r="P38" s="146">
        <v>96</v>
      </c>
      <c r="Q38" s="147">
        <v>25.6</v>
      </c>
      <c r="R38" s="147">
        <v>14.3</v>
      </c>
      <c r="S38" s="148">
        <v>2979</v>
      </c>
      <c r="T38" s="146">
        <v>73</v>
      </c>
      <c r="U38" s="149">
        <v>587</v>
      </c>
      <c r="V38" s="149">
        <v>2220</v>
      </c>
      <c r="W38" s="148">
        <v>17845</v>
      </c>
      <c r="X38" s="146">
        <v>51808</v>
      </c>
      <c r="Y38" s="150">
        <f t="shared" si="40"/>
        <v>2215.5617375780757</v>
      </c>
      <c r="Z38" s="151">
        <f t="shared" si="41"/>
        <v>55356.493150684932</v>
      </c>
      <c r="AA38" s="150">
        <f t="shared" si="42"/>
        <v>2367.3125415217796</v>
      </c>
      <c r="AB38" s="152">
        <v>5</v>
      </c>
      <c r="AC38" s="147">
        <v>3</v>
      </c>
      <c r="AD38" s="147">
        <v>2.9</v>
      </c>
      <c r="AE38" s="153">
        <v>2.7</v>
      </c>
      <c r="AF38" s="154">
        <v>0.29699999999999999</v>
      </c>
      <c r="AG38" s="155">
        <f t="shared" si="43"/>
        <v>-50.544871013655751</v>
      </c>
      <c r="AH38" s="152">
        <f t="shared" si="6"/>
        <v>13.434536835397434</v>
      </c>
      <c r="AI38" s="156">
        <f t="shared" si="7"/>
        <v>80.883971306145696</v>
      </c>
    </row>
    <row r="39" spans="1:35" ht="40.5" customHeight="1" x14ac:dyDescent="0.15">
      <c r="A39" s="646"/>
      <c r="B39" s="649"/>
      <c r="C39" s="618"/>
      <c r="D39" s="137" t="s">
        <v>152</v>
      </c>
      <c r="E39" s="138"/>
      <c r="F39" s="139">
        <v>40940</v>
      </c>
      <c r="G39" s="140">
        <v>2999</v>
      </c>
      <c r="H39" s="137" t="s">
        <v>202</v>
      </c>
      <c r="I39" s="141">
        <v>35.9</v>
      </c>
      <c r="J39" s="142">
        <v>24</v>
      </c>
      <c r="K39" s="143" t="s">
        <v>523</v>
      </c>
      <c r="L39" s="141">
        <v>7424</v>
      </c>
      <c r="M39" s="142">
        <v>4924</v>
      </c>
      <c r="N39" s="144">
        <f t="shared" si="39"/>
        <v>36.555776000000002</v>
      </c>
      <c r="O39" s="145">
        <f t="shared" si="1"/>
        <v>4.8356681034482758</v>
      </c>
      <c r="P39" s="146">
        <v>95</v>
      </c>
      <c r="Q39" s="147">
        <v>25.3</v>
      </c>
      <c r="R39" s="147">
        <v>14.4</v>
      </c>
      <c r="S39" s="148">
        <v>2853</v>
      </c>
      <c r="T39" s="146">
        <v>74</v>
      </c>
      <c r="U39" s="149">
        <v>594</v>
      </c>
      <c r="V39" s="149">
        <v>2211</v>
      </c>
      <c r="W39" s="148">
        <v>16117</v>
      </c>
      <c r="X39" s="146">
        <v>46199</v>
      </c>
      <c r="Y39" s="150">
        <f t="shared" si="40"/>
        <v>1975.693651836966</v>
      </c>
      <c r="Z39" s="151">
        <f t="shared" si="41"/>
        <v>48696.24324324324</v>
      </c>
      <c r="AA39" s="150">
        <f t="shared" si="42"/>
        <v>2082.4879032876124</v>
      </c>
      <c r="AB39" s="152">
        <v>4.3</v>
      </c>
      <c r="AC39" s="147">
        <v>2.5</v>
      </c>
      <c r="AD39" s="147">
        <v>2.6</v>
      </c>
      <c r="AE39" s="153">
        <v>3.2</v>
      </c>
      <c r="AF39" s="154">
        <v>0.51200000000000001</v>
      </c>
      <c r="AG39" s="155">
        <f t="shared" si="43"/>
        <v>-45.814600780483381</v>
      </c>
      <c r="AH39" s="152">
        <f t="shared" si="6"/>
        <v>13.467186197105995</v>
      </c>
      <c r="AI39" s="156">
        <f t="shared" si="7"/>
        <v>81.080540050416914</v>
      </c>
    </row>
    <row r="40" spans="1:35" ht="40.5" customHeight="1" x14ac:dyDescent="0.15">
      <c r="A40" s="646"/>
      <c r="B40" s="649"/>
      <c r="C40" s="618"/>
      <c r="D40" s="137" t="s">
        <v>153</v>
      </c>
      <c r="E40" s="138"/>
      <c r="F40" s="139">
        <v>40909</v>
      </c>
      <c r="G40" s="140">
        <v>5999</v>
      </c>
      <c r="H40" s="137" t="s">
        <v>202</v>
      </c>
      <c r="I40" s="141">
        <v>36</v>
      </c>
      <c r="J40" s="142">
        <v>23.9</v>
      </c>
      <c r="K40" s="143" t="s">
        <v>523</v>
      </c>
      <c r="L40" s="141">
        <v>4992</v>
      </c>
      <c r="M40" s="142">
        <v>3292</v>
      </c>
      <c r="N40" s="144">
        <f t="shared" si="39"/>
        <v>16.433664</v>
      </c>
      <c r="O40" s="145">
        <f t="shared" si="1"/>
        <v>7.2115384615384617</v>
      </c>
      <c r="P40" s="146">
        <v>89</v>
      </c>
      <c r="Q40" s="147">
        <v>24.7</v>
      </c>
      <c r="R40" s="147">
        <v>13.1</v>
      </c>
      <c r="S40" s="148">
        <v>2965</v>
      </c>
      <c r="T40" s="146">
        <v>75</v>
      </c>
      <c r="U40" s="149">
        <v>601</v>
      </c>
      <c r="V40" s="149">
        <v>2356</v>
      </c>
      <c r="W40" s="148">
        <v>139250</v>
      </c>
      <c r="X40" s="146">
        <v>112706</v>
      </c>
      <c r="Y40" s="150">
        <f t="shared" si="40"/>
        <v>2167.1610595555553</v>
      </c>
      <c r="Z40" s="151">
        <f t="shared" si="41"/>
        <v>117214.24</v>
      </c>
      <c r="AA40" s="150">
        <f t="shared" si="42"/>
        <v>2253.8475019377775</v>
      </c>
      <c r="AB40" s="152">
        <v>18.2</v>
      </c>
      <c r="AC40" s="147">
        <v>3.4</v>
      </c>
      <c r="AD40" s="147">
        <v>2.7</v>
      </c>
      <c r="AE40" s="153">
        <v>2.2000000000000002</v>
      </c>
      <c r="AF40" s="154">
        <v>0.311</v>
      </c>
      <c r="AG40" s="155">
        <f t="shared" si="43"/>
        <v>-50.144792219463248</v>
      </c>
      <c r="AH40" s="152">
        <f t="shared" si="6"/>
        <v>12.652921778146895</v>
      </c>
      <c r="AI40" s="156">
        <f t="shared" si="7"/>
        <v>76.178179760245058</v>
      </c>
    </row>
    <row r="41" spans="1:35" ht="40.5" customHeight="1" x14ac:dyDescent="0.15">
      <c r="A41" s="646"/>
      <c r="B41" s="649"/>
      <c r="C41" s="618"/>
      <c r="D41" s="137" t="s">
        <v>154</v>
      </c>
      <c r="E41" s="138"/>
      <c r="F41" s="139">
        <v>40087</v>
      </c>
      <c r="G41" s="140">
        <v>5510</v>
      </c>
      <c r="H41" s="137" t="s">
        <v>202</v>
      </c>
      <c r="I41" s="141">
        <v>36</v>
      </c>
      <c r="J41" s="142">
        <v>24</v>
      </c>
      <c r="K41" s="143" t="s">
        <v>523</v>
      </c>
      <c r="L41" s="141">
        <v>4288</v>
      </c>
      <c r="M41" s="142">
        <v>2844</v>
      </c>
      <c r="N41" s="144">
        <f t="shared" si="39"/>
        <v>12.195072</v>
      </c>
      <c r="O41" s="145">
        <f t="shared" si="1"/>
        <v>8.3955223880597014</v>
      </c>
      <c r="P41" s="146">
        <v>82</v>
      </c>
      <c r="Q41" s="147">
        <v>23.5</v>
      </c>
      <c r="R41" s="147">
        <v>12</v>
      </c>
      <c r="S41" s="148">
        <v>3253</v>
      </c>
      <c r="T41" s="146">
        <v>156</v>
      </c>
      <c r="U41" s="149">
        <v>626</v>
      </c>
      <c r="V41" s="149">
        <v>2525</v>
      </c>
      <c r="W41" s="148">
        <v>74550</v>
      </c>
      <c r="X41" s="146">
        <v>161157</v>
      </c>
      <c r="Y41" s="150">
        <f t="shared" si="40"/>
        <v>2286.4079739259259</v>
      </c>
      <c r="Z41" s="151">
        <f t="shared" si="41"/>
        <v>80578.5</v>
      </c>
      <c r="AA41" s="150">
        <f t="shared" si="42"/>
        <v>1143.203986962963</v>
      </c>
      <c r="AB41" s="152">
        <v>24.5</v>
      </c>
      <c r="AC41" s="147">
        <v>7.5</v>
      </c>
      <c r="AD41" s="147">
        <v>3.7</v>
      </c>
      <c r="AE41" s="153">
        <v>2.7</v>
      </c>
      <c r="AF41" s="154">
        <v>0.32300000000000001</v>
      </c>
      <c r="AG41" s="155">
        <f t="shared" si="43"/>
        <v>-49.815949553377941</v>
      </c>
      <c r="AH41" s="152">
        <f t="shared" si="6"/>
        <v>11.683397484843519</v>
      </c>
      <c r="AI41" s="156">
        <f t="shared" si="7"/>
        <v>70.341061884060267</v>
      </c>
    </row>
    <row r="42" spans="1:35" ht="40.5" customHeight="1" x14ac:dyDescent="0.15">
      <c r="A42" s="646"/>
      <c r="B42" s="649"/>
      <c r="C42" s="618"/>
      <c r="D42" s="137" t="s">
        <v>155</v>
      </c>
      <c r="E42" s="138"/>
      <c r="F42" s="139">
        <v>39783</v>
      </c>
      <c r="G42" s="140">
        <v>9172</v>
      </c>
      <c r="H42" s="137" t="s">
        <v>202</v>
      </c>
      <c r="I42" s="141">
        <v>35.9</v>
      </c>
      <c r="J42" s="142">
        <v>24</v>
      </c>
      <c r="K42" s="143" t="s">
        <v>523</v>
      </c>
      <c r="L42" s="141">
        <v>6080</v>
      </c>
      <c r="M42" s="142">
        <v>4044</v>
      </c>
      <c r="N42" s="144">
        <f t="shared" si="39"/>
        <v>24.587520000000001</v>
      </c>
      <c r="O42" s="145">
        <f t="shared" si="1"/>
        <v>5.9046052631578938</v>
      </c>
      <c r="P42" s="146">
        <v>88</v>
      </c>
      <c r="Q42" s="147">
        <v>24.7</v>
      </c>
      <c r="R42" s="147">
        <v>13.7</v>
      </c>
      <c r="S42" s="148">
        <v>1992</v>
      </c>
      <c r="T42" s="146">
        <v>78</v>
      </c>
      <c r="U42" s="149">
        <v>674</v>
      </c>
      <c r="V42" s="149">
        <v>2504</v>
      </c>
      <c r="W42" s="148">
        <v>5015</v>
      </c>
      <c r="X42" s="146">
        <v>48736</v>
      </c>
      <c r="Y42" s="150">
        <f t="shared" si="40"/>
        <v>1397.8743727935077</v>
      </c>
      <c r="Z42" s="151">
        <f t="shared" si="41"/>
        <v>48736</v>
      </c>
      <c r="AA42" s="150">
        <f t="shared" si="42"/>
        <v>1397.8743727935077</v>
      </c>
      <c r="AB42" s="152">
        <v>6.3</v>
      </c>
      <c r="AC42" s="147">
        <v>3.8</v>
      </c>
      <c r="AD42" s="147">
        <v>3.7</v>
      </c>
      <c r="AE42" s="153">
        <v>5.4</v>
      </c>
      <c r="AF42" s="154">
        <v>0.26500000000000001</v>
      </c>
      <c r="AG42" s="155">
        <f t="shared" si="43"/>
        <v>-51.535082521263845</v>
      </c>
      <c r="AH42" s="152">
        <f t="shared" si="6"/>
        <v>12.917348397874738</v>
      </c>
      <c r="AI42" s="156">
        <f t="shared" si="7"/>
        <v>77.770186644047342</v>
      </c>
    </row>
    <row r="43" spans="1:35" ht="40.5" customHeight="1" x14ac:dyDescent="0.15">
      <c r="A43" s="646"/>
      <c r="B43" s="649"/>
      <c r="C43" s="618"/>
      <c r="D43" s="137" t="s">
        <v>156</v>
      </c>
      <c r="E43" s="138"/>
      <c r="F43" s="139">
        <v>39630</v>
      </c>
      <c r="G43" s="140">
        <v>2699</v>
      </c>
      <c r="H43" s="137" t="s">
        <v>202</v>
      </c>
      <c r="I43" s="141">
        <v>36</v>
      </c>
      <c r="J43" s="142">
        <v>24</v>
      </c>
      <c r="K43" s="143" t="s">
        <v>523</v>
      </c>
      <c r="L43" s="141">
        <v>4288</v>
      </c>
      <c r="M43" s="142">
        <v>2844</v>
      </c>
      <c r="N43" s="144">
        <f t="shared" si="39"/>
        <v>12.195072</v>
      </c>
      <c r="O43" s="145">
        <f t="shared" si="1"/>
        <v>8.3955223880597014</v>
      </c>
      <c r="P43" s="146">
        <v>80</v>
      </c>
      <c r="Q43" s="147">
        <v>23.5</v>
      </c>
      <c r="R43" s="147">
        <v>12.2</v>
      </c>
      <c r="S43" s="148">
        <v>2303</v>
      </c>
      <c r="T43" s="146">
        <v>162</v>
      </c>
      <c r="U43" s="149">
        <v>651</v>
      </c>
      <c r="V43" s="149">
        <v>2566</v>
      </c>
      <c r="W43" s="148">
        <v>14085</v>
      </c>
      <c r="X43" s="146">
        <v>121337</v>
      </c>
      <c r="Y43" s="150">
        <f t="shared" si="40"/>
        <v>1721.4634445432098</v>
      </c>
      <c r="Z43" s="151">
        <f t="shared" si="41"/>
        <v>58421.518518518518</v>
      </c>
      <c r="AA43" s="150">
        <f t="shared" si="42"/>
        <v>828.85276959487874</v>
      </c>
      <c r="AB43" s="152">
        <v>15.3</v>
      </c>
      <c r="AC43" s="147">
        <v>6</v>
      </c>
      <c r="AD43" s="147">
        <v>6.1</v>
      </c>
      <c r="AE43" s="153">
        <v>9.1</v>
      </c>
      <c r="AF43" s="154">
        <v>0.39900000000000002</v>
      </c>
      <c r="AG43" s="155">
        <f t="shared" si="43"/>
        <v>-47.980542086265032</v>
      </c>
      <c r="AH43" s="152">
        <f t="shared" si="6"/>
        <v>11.898752489580273</v>
      </c>
      <c r="AI43" s="156">
        <f t="shared" si="7"/>
        <v>71.637628206902704</v>
      </c>
    </row>
    <row r="44" spans="1:35" ht="40.5" customHeight="1" x14ac:dyDescent="0.15">
      <c r="A44" s="646"/>
      <c r="B44" s="649"/>
      <c r="C44" s="619"/>
      <c r="D44" s="157" t="s">
        <v>157</v>
      </c>
      <c r="E44" s="158"/>
      <c r="F44" s="159">
        <v>39295</v>
      </c>
      <c r="G44" s="160">
        <v>4300</v>
      </c>
      <c r="H44" s="157" t="s">
        <v>202</v>
      </c>
      <c r="I44" s="161">
        <v>36</v>
      </c>
      <c r="J44" s="162">
        <v>24</v>
      </c>
      <c r="K44" s="163" t="s">
        <v>523</v>
      </c>
      <c r="L44" s="161">
        <v>4288</v>
      </c>
      <c r="M44" s="162">
        <v>2844</v>
      </c>
      <c r="N44" s="164">
        <f t="shared" si="39"/>
        <v>12.195072</v>
      </c>
      <c r="O44" s="165">
        <f t="shared" si="1"/>
        <v>8.3955223880597014</v>
      </c>
      <c r="P44" s="166">
        <v>81</v>
      </c>
      <c r="Q44" s="167">
        <v>23.5</v>
      </c>
      <c r="R44" s="167">
        <v>12.2</v>
      </c>
      <c r="S44" s="168">
        <v>2290</v>
      </c>
      <c r="T44" s="166">
        <v>161</v>
      </c>
      <c r="U44" s="169">
        <v>635</v>
      </c>
      <c r="V44" s="169">
        <v>2512</v>
      </c>
      <c r="W44" s="168">
        <v>16134</v>
      </c>
      <c r="X44" s="166">
        <v>121657</v>
      </c>
      <c r="Y44" s="170">
        <f t="shared" si="40"/>
        <v>1726.0034307160493</v>
      </c>
      <c r="Z44" s="171">
        <f t="shared" si="41"/>
        <v>58939.416149068325</v>
      </c>
      <c r="AA44" s="170">
        <f t="shared" si="42"/>
        <v>836.20041985001149</v>
      </c>
      <c r="AB44" s="172">
        <v>14.8</v>
      </c>
      <c r="AC44" s="167">
        <v>5.2</v>
      </c>
      <c r="AD44" s="167">
        <v>5.6</v>
      </c>
      <c r="AE44" s="173">
        <v>6.6</v>
      </c>
      <c r="AF44" s="174">
        <v>0.30499999999999999</v>
      </c>
      <c r="AG44" s="175">
        <f t="shared" si="43"/>
        <v>-50.314003213064282</v>
      </c>
      <c r="AH44" s="172">
        <f t="shared" si="6"/>
        <v>11.959419878075074</v>
      </c>
      <c r="AI44" s="176">
        <f t="shared" si="7"/>
        <v>72.002882280813395</v>
      </c>
    </row>
    <row r="45" spans="1:35" ht="40.5" customHeight="1" x14ac:dyDescent="0.15">
      <c r="A45" s="646"/>
      <c r="B45" s="649"/>
      <c r="C45" s="553" t="s">
        <v>517</v>
      </c>
      <c r="D45" s="258" t="s">
        <v>689</v>
      </c>
      <c r="E45" s="259"/>
      <c r="F45" s="260">
        <v>43335</v>
      </c>
      <c r="G45" s="261">
        <v>2000</v>
      </c>
      <c r="H45" s="227" t="s">
        <v>83</v>
      </c>
      <c r="I45" s="228">
        <v>35.9</v>
      </c>
      <c r="J45" s="229">
        <v>23.9</v>
      </c>
      <c r="K45" s="230" t="s">
        <v>523</v>
      </c>
      <c r="L45" s="228">
        <v>6064</v>
      </c>
      <c r="M45" s="229">
        <v>4040</v>
      </c>
      <c r="N45" s="231">
        <f t="shared" si="39"/>
        <v>24.498560000000001</v>
      </c>
      <c r="O45" s="232">
        <f t="shared" si="1"/>
        <v>5.9201846965699207</v>
      </c>
      <c r="P45" s="270">
        <v>95</v>
      </c>
      <c r="Q45" s="271">
        <v>25.3</v>
      </c>
      <c r="R45" s="271">
        <v>14.3</v>
      </c>
      <c r="S45" s="272">
        <v>3299</v>
      </c>
      <c r="T45" s="270">
        <v>77</v>
      </c>
      <c r="U45" s="273">
        <v>608</v>
      </c>
      <c r="V45" s="273">
        <v>2319</v>
      </c>
      <c r="W45" s="272">
        <v>160252</v>
      </c>
      <c r="X45" s="270">
        <v>84276</v>
      </c>
      <c r="Y45" s="267">
        <f t="shared" si="40"/>
        <v>2404.5477320132527</v>
      </c>
      <c r="Z45" s="275">
        <f t="shared" si="41"/>
        <v>85370.493506493513</v>
      </c>
      <c r="AA45" s="267">
        <f t="shared" si="42"/>
        <v>2435.7756246368012</v>
      </c>
      <c r="AB45" s="263">
        <v>7.2</v>
      </c>
      <c r="AC45" s="234" t="s">
        <v>690</v>
      </c>
      <c r="AD45" s="234" t="s">
        <v>690</v>
      </c>
      <c r="AE45" s="234" t="s">
        <v>690</v>
      </c>
      <c r="AF45" s="276">
        <v>0.25</v>
      </c>
      <c r="AG45" s="277">
        <f t="shared" si="43"/>
        <v>-52.04119982655925</v>
      </c>
      <c r="AH45" s="263">
        <f t="shared" si="6"/>
        <v>13.533452992166723</v>
      </c>
      <c r="AI45" s="278">
        <f t="shared" si="7"/>
        <v>81.479505911012836</v>
      </c>
    </row>
    <row r="46" spans="1:35" ht="40.5" customHeight="1" x14ac:dyDescent="0.15">
      <c r="A46" s="646"/>
      <c r="B46" s="650"/>
      <c r="C46" s="619"/>
      <c r="D46" s="258" t="s">
        <v>688</v>
      </c>
      <c r="E46" s="282"/>
      <c r="F46" s="260">
        <v>43335</v>
      </c>
      <c r="G46" s="261">
        <v>3400</v>
      </c>
      <c r="H46" s="227" t="s">
        <v>83</v>
      </c>
      <c r="I46" s="228">
        <v>35.9</v>
      </c>
      <c r="J46" s="229">
        <v>23.9</v>
      </c>
      <c r="K46" s="230" t="s">
        <v>523</v>
      </c>
      <c r="L46" s="228">
        <v>8288</v>
      </c>
      <c r="M46" s="229">
        <v>5520</v>
      </c>
      <c r="N46" s="231">
        <f t="shared" ref="N46" si="44">L46*M46/1000000</f>
        <v>45.749760000000002</v>
      </c>
      <c r="O46" s="232">
        <f t="shared" ref="O46" si="45">I46/L46*1000</f>
        <v>4.3315637065637063</v>
      </c>
      <c r="P46" s="270">
        <v>99</v>
      </c>
      <c r="Q46" s="271">
        <v>26.3</v>
      </c>
      <c r="R46" s="271">
        <v>14.6</v>
      </c>
      <c r="S46" s="272">
        <v>2668</v>
      </c>
      <c r="T46" s="270">
        <v>47</v>
      </c>
      <c r="U46" s="273">
        <v>588</v>
      </c>
      <c r="V46" s="273">
        <v>2361</v>
      </c>
      <c r="W46" s="272">
        <v>80200</v>
      </c>
      <c r="X46" s="270">
        <v>36585</v>
      </c>
      <c r="Y46" s="237">
        <f t="shared" si="40"/>
        <v>1949.905871493859</v>
      </c>
      <c r="Z46" s="275">
        <v>60715</v>
      </c>
      <c r="AA46" s="237">
        <f t="shared" si="42"/>
        <v>3235.9856495216522</v>
      </c>
      <c r="AB46" s="239">
        <v>5.5</v>
      </c>
      <c r="AC46" s="234" t="s">
        <v>690</v>
      </c>
      <c r="AD46" s="234" t="s">
        <v>690</v>
      </c>
      <c r="AE46" s="234" t="s">
        <v>690</v>
      </c>
      <c r="AF46" s="241">
        <v>0.44</v>
      </c>
      <c r="AG46" s="242">
        <f t="shared" ref="AG46" si="46">20*LOG(AF46/100)</f>
        <v>-47.13094647027625</v>
      </c>
      <c r="AH46" s="239">
        <f>(LOG(Z46/AB46))/(LOG(2))</f>
        <v>13.430333747775245</v>
      </c>
      <c r="AI46" s="243">
        <f t="shared" ref="AI46" si="47">20*LOG(Z46/AB46)</f>
        <v>80.858666197172056</v>
      </c>
    </row>
    <row r="47" spans="1:35" ht="40.5" customHeight="1" x14ac:dyDescent="0.15">
      <c r="A47" s="646"/>
      <c r="B47" s="608" t="s">
        <v>232</v>
      </c>
      <c r="C47" s="617" t="s">
        <v>143</v>
      </c>
      <c r="D47" s="253" t="s">
        <v>635</v>
      </c>
      <c r="E47" s="178"/>
      <c r="F47" s="179"/>
      <c r="G47" s="180"/>
      <c r="H47" s="181"/>
      <c r="I47" s="182"/>
      <c r="J47" s="183"/>
      <c r="K47" s="280"/>
      <c r="L47" s="182"/>
      <c r="M47" s="183"/>
      <c r="N47" s="185"/>
      <c r="O47" s="186"/>
      <c r="P47" s="187"/>
      <c r="Q47" s="188"/>
      <c r="R47" s="188"/>
      <c r="S47" s="189"/>
      <c r="T47" s="187"/>
      <c r="U47" s="190"/>
      <c r="V47" s="190"/>
      <c r="W47" s="189"/>
      <c r="X47" s="187"/>
      <c r="Y47" s="191"/>
      <c r="Z47" s="192"/>
      <c r="AA47" s="191"/>
      <c r="AB47" s="193"/>
      <c r="AC47" s="188"/>
      <c r="AD47" s="188"/>
      <c r="AE47" s="194"/>
      <c r="AF47" s="195"/>
      <c r="AG47" s="196"/>
      <c r="AH47" s="193"/>
      <c r="AI47" s="197"/>
    </row>
    <row r="48" spans="1:35" ht="40.5" customHeight="1" x14ac:dyDescent="0.15">
      <c r="A48" s="646"/>
      <c r="B48" s="609"/>
      <c r="C48" s="618"/>
      <c r="D48" s="227" t="s">
        <v>633</v>
      </c>
      <c r="E48" s="246"/>
      <c r="F48" s="225">
        <v>41153</v>
      </c>
      <c r="G48" s="226">
        <v>2800</v>
      </c>
      <c r="H48" s="227" t="s">
        <v>292</v>
      </c>
      <c r="I48" s="228">
        <v>35.799999999999997</v>
      </c>
      <c r="J48" s="229">
        <v>23.9</v>
      </c>
      <c r="K48" s="230" t="s">
        <v>523</v>
      </c>
      <c r="L48" s="228">
        <v>6024</v>
      </c>
      <c r="M48" s="229">
        <v>4024</v>
      </c>
      <c r="N48" s="231">
        <f t="shared" si="39"/>
        <v>24.240576000000001</v>
      </c>
      <c r="O48" s="232">
        <f t="shared" si="1"/>
        <v>5.9428950863213803</v>
      </c>
      <c r="P48" s="233">
        <v>89</v>
      </c>
      <c r="Q48" s="234">
        <v>25</v>
      </c>
      <c r="R48" s="234">
        <v>14</v>
      </c>
      <c r="S48" s="235">
        <v>1555</v>
      </c>
      <c r="T48" s="233">
        <v>48</v>
      </c>
      <c r="U48" s="236">
        <v>439</v>
      </c>
      <c r="V48" s="236">
        <v>1825</v>
      </c>
      <c r="W48" s="235">
        <v>14801</v>
      </c>
      <c r="X48" s="233">
        <v>39949</v>
      </c>
      <c r="Y48" s="237">
        <f t="shared" si="40"/>
        <v>1131.1228758652978</v>
      </c>
      <c r="Z48" s="238">
        <f t="shared" si="41"/>
        <v>64917.125</v>
      </c>
      <c r="AA48" s="237">
        <f t="shared" si="42"/>
        <v>1838.0746732811092</v>
      </c>
      <c r="AB48" s="239">
        <v>6.6219207577839176</v>
      </c>
      <c r="AC48" s="234">
        <v>3.366912648105636</v>
      </c>
      <c r="AD48" s="234">
        <v>3.1312002366146658</v>
      </c>
      <c r="AE48" s="240">
        <v>5.0986499984185407</v>
      </c>
      <c r="AF48" s="241">
        <v>0.37546376434675988</v>
      </c>
      <c r="AG48" s="242">
        <f t="shared" si="43"/>
        <v>-48.508639399753108</v>
      </c>
      <c r="AH48" s="239">
        <f>(LOG(Z48/AB48))/(LOG(2))</f>
        <v>13.259061741265302</v>
      </c>
      <c r="AI48" s="243">
        <f t="shared" si="7"/>
        <v>79.827505969631062</v>
      </c>
    </row>
    <row r="49" spans="1:35" ht="40.5" customHeight="1" x14ac:dyDescent="0.15">
      <c r="A49" s="646"/>
      <c r="B49" s="609"/>
      <c r="C49" s="618"/>
      <c r="D49" s="137" t="s">
        <v>233</v>
      </c>
      <c r="E49" s="138"/>
      <c r="F49" s="139">
        <v>40026</v>
      </c>
      <c r="G49" s="140">
        <v>2000</v>
      </c>
      <c r="H49" s="137" t="s">
        <v>83</v>
      </c>
      <c r="I49" s="141">
        <v>35.9</v>
      </c>
      <c r="J49" s="142">
        <v>24</v>
      </c>
      <c r="K49" s="143" t="s">
        <v>523</v>
      </c>
      <c r="L49" s="141">
        <v>6080</v>
      </c>
      <c r="M49" s="142">
        <v>4048</v>
      </c>
      <c r="N49" s="144">
        <f t="shared" si="39"/>
        <v>24.611840000000001</v>
      </c>
      <c r="O49" s="145">
        <f t="shared" si="1"/>
        <v>5.9046052631578938</v>
      </c>
      <c r="P49" s="146">
        <v>79</v>
      </c>
      <c r="Q49" s="147">
        <v>23.8</v>
      </c>
      <c r="R49" s="147">
        <v>12.2</v>
      </c>
      <c r="S49" s="148">
        <v>1415</v>
      </c>
      <c r="T49" s="146">
        <v>101</v>
      </c>
      <c r="U49" s="149">
        <v>612</v>
      </c>
      <c r="V49" s="149">
        <v>2515</v>
      </c>
      <c r="W49" s="148">
        <v>4911</v>
      </c>
      <c r="X49" s="146">
        <v>34997</v>
      </c>
      <c r="Y49" s="150">
        <f t="shared" si="40"/>
        <v>1003.8043627842742</v>
      </c>
      <c r="Z49" s="151">
        <f t="shared" si="41"/>
        <v>27027.38613861386</v>
      </c>
      <c r="AA49" s="150">
        <f t="shared" si="42"/>
        <v>775.21525046706324</v>
      </c>
      <c r="AB49" s="152">
        <v>9.5</v>
      </c>
      <c r="AC49" s="147">
        <v>5.5</v>
      </c>
      <c r="AD49" s="147">
        <v>5</v>
      </c>
      <c r="AE49" s="153">
        <v>5.0999999999999996</v>
      </c>
      <c r="AF49" s="154">
        <v>0.23499999999999999</v>
      </c>
      <c r="AG49" s="155">
        <f t="shared" si="43"/>
        <v>-52.578642754565273</v>
      </c>
      <c r="AH49" s="152">
        <f t="shared" si="6"/>
        <v>11.47420685939899</v>
      </c>
      <c r="AI49" s="156">
        <f t="shared" si="7"/>
        <v>69.081608822650026</v>
      </c>
    </row>
    <row r="50" spans="1:35" ht="40.5" customHeight="1" x14ac:dyDescent="0.15">
      <c r="A50" s="646"/>
      <c r="B50" s="609"/>
      <c r="C50" s="619"/>
      <c r="D50" s="157" t="s">
        <v>235</v>
      </c>
      <c r="E50" s="158"/>
      <c r="F50" s="159">
        <v>39692</v>
      </c>
      <c r="G50" s="160">
        <v>3000</v>
      </c>
      <c r="H50" s="157" t="s">
        <v>83</v>
      </c>
      <c r="I50" s="161">
        <v>36</v>
      </c>
      <c r="J50" s="162">
        <v>24</v>
      </c>
      <c r="K50" s="163" t="s">
        <v>523</v>
      </c>
      <c r="L50" s="161">
        <v>6080</v>
      </c>
      <c r="M50" s="162">
        <v>4048</v>
      </c>
      <c r="N50" s="164">
        <f t="shared" si="39"/>
        <v>24.611840000000001</v>
      </c>
      <c r="O50" s="165">
        <f t="shared" si="1"/>
        <v>5.9210526315789478</v>
      </c>
      <c r="P50" s="166">
        <v>79</v>
      </c>
      <c r="Q50" s="167">
        <v>23.7</v>
      </c>
      <c r="R50" s="167">
        <v>12.3</v>
      </c>
      <c r="S50" s="168">
        <v>1431</v>
      </c>
      <c r="T50" s="166">
        <v>119</v>
      </c>
      <c r="U50" s="169">
        <v>615</v>
      </c>
      <c r="V50" s="169">
        <v>2387</v>
      </c>
      <c r="W50" s="168">
        <v>4706</v>
      </c>
      <c r="X50" s="166">
        <v>41595</v>
      </c>
      <c r="Y50" s="170">
        <f t="shared" si="40"/>
        <v>1186.433185185185</v>
      </c>
      <c r="Z50" s="171">
        <f t="shared" si="41"/>
        <v>27263.949579831933</v>
      </c>
      <c r="AA50" s="170">
        <f t="shared" si="42"/>
        <v>777.66208776844064</v>
      </c>
      <c r="AB50" s="172">
        <v>9</v>
      </c>
      <c r="AC50" s="167">
        <v>7.1</v>
      </c>
      <c r="AD50" s="167">
        <v>7.5</v>
      </c>
      <c r="AE50" s="173">
        <v>7.2</v>
      </c>
      <c r="AF50" s="174">
        <v>0.45600000000000002</v>
      </c>
      <c r="AG50" s="175">
        <f t="shared" si="43"/>
        <v>-46.820703146711303</v>
      </c>
      <c r="AH50" s="172">
        <f t="shared" si="6"/>
        <v>11.56478195075999</v>
      </c>
      <c r="AI50" s="176">
        <f t="shared" si="7"/>
        <v>69.62692520984335</v>
      </c>
    </row>
    <row r="51" spans="1:35" ht="40.5" customHeight="1" x14ac:dyDescent="0.15">
      <c r="A51" s="646"/>
      <c r="B51" s="609"/>
      <c r="C51" s="553" t="s">
        <v>517</v>
      </c>
      <c r="D51" s="283" t="s">
        <v>699</v>
      </c>
      <c r="E51" s="284"/>
      <c r="F51" s="285">
        <v>43741</v>
      </c>
      <c r="G51" s="286">
        <v>4500</v>
      </c>
      <c r="H51" s="287" t="s">
        <v>83</v>
      </c>
      <c r="I51" s="288">
        <v>35.6</v>
      </c>
      <c r="J51" s="289">
        <v>23.8</v>
      </c>
      <c r="K51" s="290" t="s">
        <v>523</v>
      </c>
      <c r="L51" s="288">
        <v>6048</v>
      </c>
      <c r="M51" s="289">
        <v>4024</v>
      </c>
      <c r="N51" s="291">
        <f t="shared" si="39"/>
        <v>24.337152</v>
      </c>
      <c r="O51" s="292">
        <f t="shared" si="1"/>
        <v>5.8862433862433861</v>
      </c>
      <c r="P51" s="257">
        <v>93</v>
      </c>
      <c r="Q51" s="293">
        <v>25</v>
      </c>
      <c r="R51" s="293">
        <v>14</v>
      </c>
      <c r="S51" s="294">
        <v>3434</v>
      </c>
      <c r="T51" s="257">
        <v>70</v>
      </c>
      <c r="U51" s="295">
        <v>569</v>
      </c>
      <c r="V51" s="295">
        <v>2291</v>
      </c>
      <c r="W51" s="294">
        <v>168390</v>
      </c>
      <c r="X51" s="257">
        <v>84457</v>
      </c>
      <c r="Y51" s="296">
        <f t="shared" si="40"/>
        <v>2437.5819190506249</v>
      </c>
      <c r="Z51" s="297">
        <f t="shared" si="41"/>
        <v>94109.228571428568</v>
      </c>
      <c r="AA51" s="296">
        <f t="shared" si="42"/>
        <v>2716.1627097992678</v>
      </c>
      <c r="AB51" s="298">
        <v>8.9</v>
      </c>
      <c r="AC51" s="293" t="s">
        <v>88</v>
      </c>
      <c r="AD51" s="293" t="s">
        <v>88</v>
      </c>
      <c r="AE51" s="299" t="s">
        <v>88</v>
      </c>
      <c r="AF51" s="300">
        <v>0.5</v>
      </c>
      <c r="AG51" s="301">
        <f t="shared" si="43"/>
        <v>-46.020599913279625</v>
      </c>
      <c r="AH51" s="298">
        <f t="shared" si="6"/>
        <v>13.36824324741691</v>
      </c>
      <c r="AI51" s="302">
        <f t="shared" si="7"/>
        <v>80.484844136099156</v>
      </c>
    </row>
    <row r="52" spans="1:35" ht="40.5" customHeight="1" x14ac:dyDescent="0.15">
      <c r="A52" s="646"/>
      <c r="B52" s="609"/>
      <c r="C52" s="592"/>
      <c r="D52" s="244" t="s">
        <v>696</v>
      </c>
      <c r="E52" s="303"/>
      <c r="F52" s="304">
        <v>43662</v>
      </c>
      <c r="G52" s="305">
        <v>3500</v>
      </c>
      <c r="H52" s="306" t="s">
        <v>83</v>
      </c>
      <c r="I52" s="307">
        <v>35.700000000000003</v>
      </c>
      <c r="J52" s="308">
        <v>23.8</v>
      </c>
      <c r="K52" s="309" t="s">
        <v>523</v>
      </c>
      <c r="L52" s="307">
        <v>9600</v>
      </c>
      <c r="M52" s="308">
        <v>6376</v>
      </c>
      <c r="N52" s="310">
        <f t="shared" ref="N52" si="48">L52*M52/1000000</f>
        <v>61.209600000000002</v>
      </c>
      <c r="O52" s="311">
        <f t="shared" ref="O52" si="49">I52/L52*1000</f>
        <v>3.7187500000000004</v>
      </c>
      <c r="P52" s="312">
        <v>99</v>
      </c>
      <c r="Q52" s="313">
        <v>26</v>
      </c>
      <c r="R52" s="313">
        <v>14.8</v>
      </c>
      <c r="S52" s="314">
        <v>3344</v>
      </c>
      <c r="T52" s="312">
        <v>72</v>
      </c>
      <c r="U52" s="315">
        <v>583</v>
      </c>
      <c r="V52" s="315">
        <v>2285</v>
      </c>
      <c r="W52" s="314">
        <v>78142</v>
      </c>
      <c r="X52" s="312">
        <v>33063</v>
      </c>
      <c r="Y52" s="316">
        <f t="shared" ref="Y52" si="50">X52/(O52)^2</f>
        <v>2390.8277664006773</v>
      </c>
      <c r="Z52" s="317">
        <f t="shared" ref="Z52" si="51">78*X52/T52</f>
        <v>35818.25</v>
      </c>
      <c r="AA52" s="316">
        <f t="shared" ref="AA52" si="52">Z52/(O52)^2</f>
        <v>2590.0634136007338</v>
      </c>
      <c r="AB52" s="318">
        <v>3</v>
      </c>
      <c r="AC52" s="313">
        <v>1.3</v>
      </c>
      <c r="AD52" s="313">
        <v>1.3</v>
      </c>
      <c r="AE52" s="319">
        <v>0.4</v>
      </c>
      <c r="AF52" s="320">
        <v>0.61</v>
      </c>
      <c r="AG52" s="321">
        <f t="shared" ref="AG52" si="53">20*LOG(AF52/100)</f>
        <v>-44.293403299784657</v>
      </c>
      <c r="AH52" s="318">
        <f t="shared" ref="AH52" si="54">(LOG(Z52/AB52))/(LOG(2))</f>
        <v>13.5434447310043</v>
      </c>
      <c r="AI52" s="322">
        <f t="shared" ref="AI52" si="55">20*LOG(Z52/AB52)</f>
        <v>81.539662172991868</v>
      </c>
    </row>
    <row r="53" spans="1:35" ht="40.5" customHeight="1" x14ac:dyDescent="0.15">
      <c r="A53" s="646"/>
      <c r="B53" s="609"/>
      <c r="C53" s="592"/>
      <c r="D53" s="244" t="s">
        <v>676</v>
      </c>
      <c r="E53" s="303"/>
      <c r="F53" s="304">
        <v>43132</v>
      </c>
      <c r="G53" s="305">
        <v>2000</v>
      </c>
      <c r="H53" s="306" t="s">
        <v>83</v>
      </c>
      <c r="I53" s="307">
        <v>35.6</v>
      </c>
      <c r="J53" s="308">
        <v>23.8</v>
      </c>
      <c r="K53" s="309" t="s">
        <v>523</v>
      </c>
      <c r="L53" s="307">
        <v>6024</v>
      </c>
      <c r="M53" s="308">
        <v>4024</v>
      </c>
      <c r="N53" s="310">
        <f t="shared" si="39"/>
        <v>24.240576000000001</v>
      </c>
      <c r="O53" s="311">
        <f t="shared" si="1"/>
        <v>5.9096945551128819</v>
      </c>
      <c r="P53" s="312">
        <v>96</v>
      </c>
      <c r="Q53" s="313">
        <v>25</v>
      </c>
      <c r="R53" s="313">
        <v>14.7</v>
      </c>
      <c r="S53" s="314">
        <v>3730</v>
      </c>
      <c r="T53" s="312">
        <v>74</v>
      </c>
      <c r="U53" s="315">
        <v>593</v>
      </c>
      <c r="V53" s="315">
        <v>2313</v>
      </c>
      <c r="W53" s="314">
        <v>172474</v>
      </c>
      <c r="X53" s="312">
        <v>90809</v>
      </c>
      <c r="Y53" s="316">
        <f t="shared" si="40"/>
        <v>2600.1525201868453</v>
      </c>
      <c r="Z53" s="317">
        <f t="shared" si="41"/>
        <v>95717.5945945946</v>
      </c>
      <c r="AA53" s="316">
        <f t="shared" si="42"/>
        <v>2740.7013050618098</v>
      </c>
      <c r="AB53" s="318">
        <v>6.2</v>
      </c>
      <c r="AC53" s="313">
        <v>2.9</v>
      </c>
      <c r="AD53" s="313">
        <v>1.6</v>
      </c>
      <c r="AE53" s="319">
        <v>0.2</v>
      </c>
      <c r="AF53" s="320">
        <v>0.37</v>
      </c>
      <c r="AG53" s="321">
        <f t="shared" si="43"/>
        <v>-48.6359655186601</v>
      </c>
      <c r="AH53" s="318">
        <f t="shared" si="6"/>
        <v>13.914228306120105</v>
      </c>
      <c r="AI53" s="322">
        <f t="shared" si="7"/>
        <v>83.772001733179593</v>
      </c>
    </row>
    <row r="54" spans="1:35" ht="40.5" customHeight="1" x14ac:dyDescent="0.15">
      <c r="A54" s="646"/>
      <c r="B54" s="609"/>
      <c r="C54" s="592"/>
      <c r="D54" s="323" t="s">
        <v>673</v>
      </c>
      <c r="E54" s="246"/>
      <c r="F54" s="225">
        <v>43009</v>
      </c>
      <c r="G54" s="226">
        <v>3200</v>
      </c>
      <c r="H54" s="324" t="s">
        <v>83</v>
      </c>
      <c r="I54" s="228">
        <v>35.9</v>
      </c>
      <c r="J54" s="229">
        <v>24</v>
      </c>
      <c r="K54" s="230" t="s">
        <v>523</v>
      </c>
      <c r="L54" s="228">
        <v>8000</v>
      </c>
      <c r="M54" s="229">
        <v>5320</v>
      </c>
      <c r="N54" s="231">
        <f t="shared" ref="N54" si="56">L54*M54/1000000</f>
        <v>42.56</v>
      </c>
      <c r="O54" s="232">
        <f t="shared" ref="O54" si="57">I54/L54*1000</f>
        <v>4.4874999999999998</v>
      </c>
      <c r="P54" s="233">
        <v>100</v>
      </c>
      <c r="Q54" s="234">
        <v>26</v>
      </c>
      <c r="R54" s="234">
        <v>14.7</v>
      </c>
      <c r="S54" s="235">
        <v>3523</v>
      </c>
      <c r="T54" s="233">
        <v>70</v>
      </c>
      <c r="U54" s="236">
        <v>585</v>
      </c>
      <c r="V54" s="236">
        <v>2217</v>
      </c>
      <c r="W54" s="235">
        <v>79943</v>
      </c>
      <c r="X54" s="233">
        <v>49147</v>
      </c>
      <c r="Y54" s="237">
        <f t="shared" ref="Y54" si="58">X54/(O54)^2</f>
        <v>2440.552137242883</v>
      </c>
      <c r="Z54" s="238">
        <f t="shared" ref="Z54" si="59">78*X54/T54</f>
        <v>54763.8</v>
      </c>
      <c r="AA54" s="237">
        <f t="shared" ref="AA54" si="60">Z54/(O54)^2</f>
        <v>2719.4723814992126</v>
      </c>
      <c r="AB54" s="239">
        <v>4.4000000000000004</v>
      </c>
      <c r="AC54" s="234">
        <v>1.6</v>
      </c>
      <c r="AD54" s="234">
        <v>1.1000000000000001</v>
      </c>
      <c r="AE54" s="240">
        <v>0.2</v>
      </c>
      <c r="AF54" s="241">
        <v>0.37</v>
      </c>
      <c r="AG54" s="242">
        <f t="shared" ref="AG54" si="61">20*LOG(AF54/100)</f>
        <v>-48.6359655186601</v>
      </c>
      <c r="AH54" s="239">
        <f t="shared" ref="AH54" si="62">(LOG(Z54/AB54))/(LOG(2))</f>
        <v>13.603431412894736</v>
      </c>
      <c r="AI54" s="243">
        <f t="shared" ref="AI54" si="63">20*LOG(Z54/AB54)</f>
        <v>81.900817984779351</v>
      </c>
    </row>
    <row r="55" spans="1:35" ht="40.5" customHeight="1" x14ac:dyDescent="0.15">
      <c r="A55" s="646"/>
      <c r="B55" s="609"/>
      <c r="C55" s="592"/>
      <c r="D55" s="323" t="s">
        <v>653</v>
      </c>
      <c r="E55" s="246"/>
      <c r="F55" s="225">
        <v>42826</v>
      </c>
      <c r="G55" s="226">
        <v>4500</v>
      </c>
      <c r="H55" s="227" t="s">
        <v>83</v>
      </c>
      <c r="I55" s="228">
        <v>35.6</v>
      </c>
      <c r="J55" s="229">
        <v>23.8</v>
      </c>
      <c r="K55" s="230" t="s">
        <v>523</v>
      </c>
      <c r="L55" s="228">
        <v>6000</v>
      </c>
      <c r="M55" s="229">
        <v>4000</v>
      </c>
      <c r="N55" s="231">
        <f t="shared" ref="N55" si="64">L55*M55/1000000</f>
        <v>24</v>
      </c>
      <c r="O55" s="232">
        <f t="shared" ref="O55" si="65">I55/L55*1000</f>
        <v>5.9333333333333336</v>
      </c>
      <c r="P55" s="233">
        <v>92</v>
      </c>
      <c r="Q55" s="234">
        <v>24.9</v>
      </c>
      <c r="R55" s="234">
        <v>13.3</v>
      </c>
      <c r="S55" s="235">
        <v>3517</v>
      </c>
      <c r="T55" s="233">
        <v>74</v>
      </c>
      <c r="U55" s="236">
        <v>593</v>
      </c>
      <c r="V55" s="236">
        <v>2363</v>
      </c>
      <c r="W55" s="235">
        <v>168022</v>
      </c>
      <c r="X55" s="233">
        <v>83184</v>
      </c>
      <c r="Y55" s="237">
        <f t="shared" ref="Y55" si="66">X55/(O55)^2</f>
        <v>2362.8834743087991</v>
      </c>
      <c r="Z55" s="238">
        <f t="shared" ref="Z55" si="67">78*X55/T55</f>
        <v>87680.432432432426</v>
      </c>
      <c r="AA55" s="237">
        <f t="shared" ref="AA55" si="68">Z55/(O55)^2</f>
        <v>2490.606905352518</v>
      </c>
      <c r="AB55" s="239">
        <v>15.3</v>
      </c>
      <c r="AC55" s="234">
        <v>4.5</v>
      </c>
      <c r="AD55" s="234">
        <v>1.6</v>
      </c>
      <c r="AE55" s="240">
        <v>0.5</v>
      </c>
      <c r="AF55" s="241">
        <v>0.32</v>
      </c>
      <c r="AG55" s="242">
        <f t="shared" ref="AG55" si="69">20*LOG(AF55/100)</f>
        <v>-49.897000433601882</v>
      </c>
      <c r="AH55" s="239">
        <f t="shared" ref="AH55" si="70">(LOG(Z55/AB55))/(LOG(2))</f>
        <v>12.484507545309334</v>
      </c>
      <c r="AI55" s="243">
        <f t="shared" ref="AI55" si="71">20*LOG(Z55/AB55)</f>
        <v>75.164225044628196</v>
      </c>
    </row>
    <row r="56" spans="1:35" ht="40.5" customHeight="1" x14ac:dyDescent="0.15">
      <c r="A56" s="646"/>
      <c r="B56" s="609"/>
      <c r="C56" s="592"/>
      <c r="D56" s="325" t="s">
        <v>634</v>
      </c>
      <c r="E56" s="138"/>
      <c r="F56" s="139">
        <v>42248</v>
      </c>
      <c r="G56" s="140">
        <v>3000</v>
      </c>
      <c r="H56" s="137" t="s">
        <v>83</v>
      </c>
      <c r="I56" s="141">
        <v>35.799999999999997</v>
      </c>
      <c r="J56" s="142">
        <v>23.8</v>
      </c>
      <c r="K56" s="143" t="s">
        <v>523</v>
      </c>
      <c r="L56" s="141">
        <v>4256</v>
      </c>
      <c r="M56" s="142">
        <v>2848</v>
      </c>
      <c r="N56" s="144">
        <f t="shared" si="39"/>
        <v>12.121088</v>
      </c>
      <c r="O56" s="145">
        <f t="shared" si="1"/>
        <v>8.4116541353383454</v>
      </c>
      <c r="P56" s="146"/>
      <c r="Q56" s="147"/>
      <c r="R56" s="147"/>
      <c r="S56" s="148"/>
      <c r="T56" s="146"/>
      <c r="U56" s="149"/>
      <c r="V56" s="149"/>
      <c r="W56" s="148"/>
      <c r="X56" s="146"/>
      <c r="Y56" s="150">
        <f t="shared" si="40"/>
        <v>0</v>
      </c>
      <c r="Z56" s="151" t="e">
        <f t="shared" si="41"/>
        <v>#DIV/0!</v>
      </c>
      <c r="AA56" s="150" t="e">
        <f t="shared" si="42"/>
        <v>#DIV/0!</v>
      </c>
      <c r="AB56" s="152"/>
      <c r="AC56" s="147"/>
      <c r="AD56" s="147"/>
      <c r="AE56" s="153"/>
      <c r="AF56" s="154"/>
      <c r="AG56" s="155" t="e">
        <f t="shared" si="43"/>
        <v>#NUM!</v>
      </c>
      <c r="AH56" s="152" t="e">
        <f t="shared" si="6"/>
        <v>#DIV/0!</v>
      </c>
      <c r="AI56" s="156" t="e">
        <f t="shared" si="7"/>
        <v>#DIV/0!</v>
      </c>
    </row>
    <row r="57" spans="1:35" ht="40.5" customHeight="1" x14ac:dyDescent="0.15">
      <c r="A57" s="646"/>
      <c r="B57" s="609"/>
      <c r="C57" s="592"/>
      <c r="D57" s="326" t="s">
        <v>281</v>
      </c>
      <c r="E57" s="138"/>
      <c r="F57" s="139">
        <v>42156</v>
      </c>
      <c r="G57" s="140">
        <v>3198</v>
      </c>
      <c r="H57" s="281" t="s">
        <v>83</v>
      </c>
      <c r="I57" s="141">
        <v>35.9</v>
      </c>
      <c r="J57" s="142">
        <v>24</v>
      </c>
      <c r="K57" s="143" t="s">
        <v>523</v>
      </c>
      <c r="L57" s="141">
        <v>8000</v>
      </c>
      <c r="M57" s="142">
        <v>5320</v>
      </c>
      <c r="N57" s="144">
        <f t="shared" si="39"/>
        <v>42.56</v>
      </c>
      <c r="O57" s="145">
        <f t="shared" si="1"/>
        <v>4.4874999999999998</v>
      </c>
      <c r="P57" s="327">
        <v>98</v>
      </c>
      <c r="Q57" s="149">
        <v>26</v>
      </c>
      <c r="R57" s="147">
        <v>13.9</v>
      </c>
      <c r="S57" s="156">
        <v>3434</v>
      </c>
      <c r="T57" s="146">
        <v>74</v>
      </c>
      <c r="U57" s="149">
        <v>585</v>
      </c>
      <c r="V57" s="149">
        <v>2293</v>
      </c>
      <c r="W57" s="148">
        <v>75645</v>
      </c>
      <c r="X57" s="146">
        <v>50466</v>
      </c>
      <c r="Y57" s="150">
        <f t="shared" si="40"/>
        <v>2506.0513186582971</v>
      </c>
      <c r="Z57" s="151">
        <f t="shared" si="41"/>
        <v>53193.891891891893</v>
      </c>
      <c r="AA57" s="150">
        <f t="shared" si="42"/>
        <v>2641.5135520992862</v>
      </c>
      <c r="AB57" s="152">
        <v>7.4623117778666401</v>
      </c>
      <c r="AC57" s="147">
        <v>2.6151483037470702</v>
      </c>
      <c r="AD57" s="147">
        <v>1.3319109020805169</v>
      </c>
      <c r="AE57" s="153">
        <v>0.74807549111251692</v>
      </c>
      <c r="AF57" s="154">
        <v>0.35782649715631321</v>
      </c>
      <c r="AG57" s="155">
        <f t="shared" si="43"/>
        <v>-48.926550058900418</v>
      </c>
      <c r="AH57" s="152">
        <f t="shared" si="6"/>
        <v>12.799350336395769</v>
      </c>
      <c r="AI57" s="156">
        <f t="shared" si="7"/>
        <v>77.059767525339879</v>
      </c>
    </row>
    <row r="58" spans="1:35" ht="40.5" customHeight="1" x14ac:dyDescent="0.15">
      <c r="A58" s="646"/>
      <c r="B58" s="609"/>
      <c r="C58" s="592"/>
      <c r="D58" s="137" t="s">
        <v>280</v>
      </c>
      <c r="E58" s="138"/>
      <c r="F58" s="139">
        <v>41944</v>
      </c>
      <c r="G58" s="140">
        <v>1600</v>
      </c>
      <c r="H58" s="137" t="s">
        <v>83</v>
      </c>
      <c r="I58" s="141">
        <v>35.799999999999997</v>
      </c>
      <c r="J58" s="142">
        <v>23.9</v>
      </c>
      <c r="K58" s="143" t="s">
        <v>523</v>
      </c>
      <c r="L58" s="141">
        <v>6024</v>
      </c>
      <c r="M58" s="142">
        <v>4024</v>
      </c>
      <c r="N58" s="144">
        <f t="shared" si="39"/>
        <v>24.240576000000001</v>
      </c>
      <c r="O58" s="145">
        <f t="shared" si="1"/>
        <v>5.9428950863213803</v>
      </c>
      <c r="P58" s="146">
        <v>90</v>
      </c>
      <c r="Q58" s="147">
        <v>24.9</v>
      </c>
      <c r="R58" s="147">
        <v>13.6</v>
      </c>
      <c r="S58" s="148">
        <v>2449</v>
      </c>
      <c r="T58" s="146">
        <v>73</v>
      </c>
      <c r="U58" s="149">
        <v>568</v>
      </c>
      <c r="V58" s="149">
        <v>2256</v>
      </c>
      <c r="W58" s="148">
        <v>18491</v>
      </c>
      <c r="X58" s="146">
        <v>58973</v>
      </c>
      <c r="Y58" s="150">
        <f t="shared" si="40"/>
        <v>1669.7716928685127</v>
      </c>
      <c r="Z58" s="151">
        <f t="shared" si="41"/>
        <v>63012.246575342462</v>
      </c>
      <c r="AA58" s="150">
        <f t="shared" si="42"/>
        <v>1784.1396170375888</v>
      </c>
      <c r="AB58" s="152">
        <v>8.306618078054564</v>
      </c>
      <c r="AC58" s="147">
        <v>2.9400732981461646</v>
      </c>
      <c r="AD58" s="147">
        <v>3.0684605299254804</v>
      </c>
      <c r="AE58" s="153">
        <v>2.3402839650995233</v>
      </c>
      <c r="AF58" s="154">
        <v>0.43343307581972756</v>
      </c>
      <c r="AG58" s="155">
        <f t="shared" si="43"/>
        <v>-47.261559003937947</v>
      </c>
      <c r="AH58" s="152">
        <f t="shared" si="6"/>
        <v>12.889083402845735</v>
      </c>
      <c r="AI58" s="156">
        <f t="shared" si="7"/>
        <v>77.600014417426877</v>
      </c>
    </row>
    <row r="59" spans="1:35" ht="40.5" customHeight="1" x14ac:dyDescent="0.15">
      <c r="A59" s="646"/>
      <c r="B59" s="609"/>
      <c r="C59" s="592"/>
      <c r="D59" s="137" t="s">
        <v>278</v>
      </c>
      <c r="E59" s="138"/>
      <c r="F59" s="139">
        <v>41730</v>
      </c>
      <c r="G59" s="140">
        <v>2499</v>
      </c>
      <c r="H59" s="137" t="s">
        <v>83</v>
      </c>
      <c r="I59" s="141">
        <v>35.6</v>
      </c>
      <c r="J59" s="142">
        <v>23.8</v>
      </c>
      <c r="K59" s="143" t="s">
        <v>523</v>
      </c>
      <c r="L59" s="141">
        <v>4288</v>
      </c>
      <c r="M59" s="142">
        <v>2848</v>
      </c>
      <c r="N59" s="144">
        <f t="shared" si="39"/>
        <v>12.212224000000001</v>
      </c>
      <c r="O59" s="145">
        <f t="shared" si="1"/>
        <v>8.3022388059701502</v>
      </c>
      <c r="P59" s="146">
        <v>87</v>
      </c>
      <c r="Q59" s="147">
        <v>23.9</v>
      </c>
      <c r="R59" s="147">
        <v>13.2</v>
      </c>
      <c r="S59" s="148">
        <v>3702</v>
      </c>
      <c r="T59" s="146">
        <v>80</v>
      </c>
      <c r="U59" s="149">
        <v>652</v>
      </c>
      <c r="V59" s="149">
        <v>2627</v>
      </c>
      <c r="W59" s="148">
        <v>299375</v>
      </c>
      <c r="X59" s="146">
        <v>159482</v>
      </c>
      <c r="Y59" s="150">
        <f t="shared" si="40"/>
        <v>2313.7755673273568</v>
      </c>
      <c r="Z59" s="151">
        <f t="shared" si="41"/>
        <v>155494.95000000001</v>
      </c>
      <c r="AA59" s="150">
        <f t="shared" si="42"/>
        <v>2255.9311781441734</v>
      </c>
      <c r="AB59" s="152">
        <v>21.263347917010716</v>
      </c>
      <c r="AC59" s="147">
        <v>5.1997365060963148</v>
      </c>
      <c r="AD59" s="147">
        <v>3.4893369283096334</v>
      </c>
      <c r="AE59" s="153" t="s">
        <v>295</v>
      </c>
      <c r="AF59" s="154">
        <v>0.307</v>
      </c>
      <c r="AG59" s="155">
        <f t="shared" si="43"/>
        <v>-50.257232490456268</v>
      </c>
      <c r="AH59" s="152">
        <f t="shared" si="6"/>
        <v>12.836211339064205</v>
      </c>
      <c r="AI59" s="156">
        <f t="shared" si="7"/>
        <v>77.281692874808869</v>
      </c>
    </row>
    <row r="60" spans="1:35" ht="40.5" customHeight="1" x14ac:dyDescent="0.15">
      <c r="A60" s="646"/>
      <c r="B60" s="609"/>
      <c r="C60" s="592"/>
      <c r="D60" s="137" t="s">
        <v>258</v>
      </c>
      <c r="E60" s="138"/>
      <c r="F60" s="139">
        <v>41548</v>
      </c>
      <c r="G60" s="140">
        <v>1700</v>
      </c>
      <c r="H60" s="137" t="s">
        <v>292</v>
      </c>
      <c r="I60" s="141">
        <v>35.799999999999997</v>
      </c>
      <c r="J60" s="142">
        <v>23.9</v>
      </c>
      <c r="K60" s="143" t="s">
        <v>523</v>
      </c>
      <c r="L60" s="141">
        <v>6024</v>
      </c>
      <c r="M60" s="142">
        <v>4024</v>
      </c>
      <c r="N60" s="144">
        <f t="shared" si="39"/>
        <v>24.240576000000001</v>
      </c>
      <c r="O60" s="145">
        <f t="shared" si="1"/>
        <v>5.9428950863213803</v>
      </c>
      <c r="P60" s="146">
        <v>90</v>
      </c>
      <c r="Q60" s="147">
        <v>24.8</v>
      </c>
      <c r="R60" s="147">
        <v>14.2</v>
      </c>
      <c r="S60" s="148">
        <v>2248</v>
      </c>
      <c r="T60" s="146">
        <v>76</v>
      </c>
      <c r="U60" s="149">
        <v>592</v>
      </c>
      <c r="V60" s="149">
        <v>2336</v>
      </c>
      <c r="W60" s="148">
        <v>19010</v>
      </c>
      <c r="X60" s="146">
        <v>51011</v>
      </c>
      <c r="Y60" s="150">
        <f t="shared" si="40"/>
        <v>1444.3342516900227</v>
      </c>
      <c r="Z60" s="151">
        <f t="shared" si="41"/>
        <v>52353.394736842107</v>
      </c>
      <c r="AA60" s="150">
        <f t="shared" si="42"/>
        <v>1482.3430477871284</v>
      </c>
      <c r="AB60" s="152">
        <v>5.2349846853751032</v>
      </c>
      <c r="AC60" s="147">
        <v>2.9528686961273167</v>
      </c>
      <c r="AD60" s="147">
        <v>2.6381278792237404</v>
      </c>
      <c r="AE60" s="153">
        <v>1.8207151086737305</v>
      </c>
      <c r="AF60" s="154">
        <v>0.40460273490793774</v>
      </c>
      <c r="AG60" s="155">
        <f t="shared" si="43"/>
        <v>-47.859423718926053</v>
      </c>
      <c r="AH60" s="152">
        <f t="shared" si="6"/>
        <v>13.287810151371323</v>
      </c>
      <c r="AI60" s="156">
        <f t="shared" si="7"/>
        <v>80.00058864502229</v>
      </c>
    </row>
    <row r="61" spans="1:35" ht="40.5" customHeight="1" x14ac:dyDescent="0.15">
      <c r="A61" s="646"/>
      <c r="B61" s="609"/>
      <c r="C61" s="554"/>
      <c r="D61" s="157" t="s">
        <v>259</v>
      </c>
      <c r="E61" s="158"/>
      <c r="F61" s="159">
        <v>41548</v>
      </c>
      <c r="G61" s="160">
        <v>2300</v>
      </c>
      <c r="H61" s="157" t="s">
        <v>292</v>
      </c>
      <c r="I61" s="161">
        <v>35.9</v>
      </c>
      <c r="J61" s="162">
        <v>24</v>
      </c>
      <c r="K61" s="163" t="s">
        <v>523</v>
      </c>
      <c r="L61" s="161">
        <v>7392</v>
      </c>
      <c r="M61" s="162">
        <v>4920</v>
      </c>
      <c r="N61" s="164">
        <f t="shared" si="39"/>
        <v>36.368639999999999</v>
      </c>
      <c r="O61" s="165">
        <f t="shared" si="1"/>
        <v>4.8566017316017316</v>
      </c>
      <c r="P61" s="166">
        <v>95</v>
      </c>
      <c r="Q61" s="167">
        <v>25.6</v>
      </c>
      <c r="R61" s="167">
        <v>14.1</v>
      </c>
      <c r="S61" s="168">
        <v>2746</v>
      </c>
      <c r="T61" s="166">
        <v>73</v>
      </c>
      <c r="U61" s="169">
        <v>567</v>
      </c>
      <c r="V61" s="169">
        <v>2240</v>
      </c>
      <c r="W61" s="168">
        <v>18357</v>
      </c>
      <c r="X61" s="166">
        <v>43819</v>
      </c>
      <c r="Y61" s="170">
        <f t="shared" si="40"/>
        <v>1857.7936816256856</v>
      </c>
      <c r="Z61" s="171">
        <f t="shared" si="41"/>
        <v>46820.301369863017</v>
      </c>
      <c r="AA61" s="170">
        <f t="shared" si="42"/>
        <v>1985.0398242027875</v>
      </c>
      <c r="AB61" s="172">
        <v>5.0938848114443438</v>
      </c>
      <c r="AC61" s="167">
        <v>2.9541863015940426</v>
      </c>
      <c r="AD61" s="167">
        <v>2.4710449402920625</v>
      </c>
      <c r="AE61" s="173">
        <v>1.6275194036680625</v>
      </c>
      <c r="AF61" s="174">
        <v>0.36473933303012163</v>
      </c>
      <c r="AG61" s="175">
        <f t="shared" si="43"/>
        <v>-48.760348007820994</v>
      </c>
      <c r="AH61" s="172">
        <f t="shared" si="6"/>
        <v>13.166080264109116</v>
      </c>
      <c r="AI61" s="176">
        <f t="shared" si="7"/>
        <v>79.267701696327919</v>
      </c>
    </row>
    <row r="62" spans="1:35" ht="40.5" customHeight="1" x14ac:dyDescent="0.15">
      <c r="A62" s="646"/>
      <c r="B62" s="609"/>
      <c r="C62" s="574" t="s">
        <v>223</v>
      </c>
      <c r="D62" s="181" t="s">
        <v>283</v>
      </c>
      <c r="E62" s="178"/>
      <c r="F62" s="179">
        <v>42278</v>
      </c>
      <c r="G62" s="180">
        <v>3300</v>
      </c>
      <c r="H62" s="328" t="s">
        <v>83</v>
      </c>
      <c r="I62" s="182">
        <v>35.9</v>
      </c>
      <c r="J62" s="183">
        <v>24</v>
      </c>
      <c r="K62" s="280" t="s">
        <v>523</v>
      </c>
      <c r="L62" s="182">
        <v>8000</v>
      </c>
      <c r="M62" s="183">
        <v>5320</v>
      </c>
      <c r="N62" s="185">
        <f t="shared" si="39"/>
        <v>42.56</v>
      </c>
      <c r="O62" s="186">
        <f t="shared" si="1"/>
        <v>4.4874999999999998</v>
      </c>
      <c r="P62" s="187">
        <v>97</v>
      </c>
      <c r="Q62" s="188">
        <v>25.8</v>
      </c>
      <c r="R62" s="188">
        <v>13.9</v>
      </c>
      <c r="S62" s="189">
        <v>3204</v>
      </c>
      <c r="T62" s="187">
        <v>70</v>
      </c>
      <c r="U62" s="190">
        <v>542</v>
      </c>
      <c r="V62" s="190">
        <v>2091</v>
      </c>
      <c r="W62" s="189">
        <v>63782</v>
      </c>
      <c r="X62" s="187">
        <v>47653</v>
      </c>
      <c r="Y62" s="191">
        <f t="shared" si="40"/>
        <v>2366.3627687556741</v>
      </c>
      <c r="Z62" s="192">
        <f t="shared" si="41"/>
        <v>53099.057142857142</v>
      </c>
      <c r="AA62" s="191">
        <f t="shared" si="42"/>
        <v>2636.8042280420368</v>
      </c>
      <c r="AB62" s="193">
        <v>7.4480104203583641</v>
      </c>
      <c r="AC62" s="188">
        <v>2.9554439279211686</v>
      </c>
      <c r="AD62" s="188">
        <v>1.3097969253752861</v>
      </c>
      <c r="AE62" s="194">
        <v>0.51762926665414433</v>
      </c>
      <c r="AF62" s="195">
        <v>0.6220271977404811</v>
      </c>
      <c r="AG62" s="196">
        <f t="shared" si="43"/>
        <v>-44.123812512923976</v>
      </c>
      <c r="AH62" s="193">
        <f t="shared" si="6"/>
        <v>12.799543532147238</v>
      </c>
      <c r="AI62" s="197">
        <f t="shared" si="7"/>
        <v>77.060930679664438</v>
      </c>
    </row>
    <row r="63" spans="1:35" ht="40.5" customHeight="1" x14ac:dyDescent="0.15">
      <c r="A63" s="646"/>
      <c r="B63" s="609"/>
      <c r="C63" s="562"/>
      <c r="D63" s="137" t="s">
        <v>271</v>
      </c>
      <c r="E63" s="138"/>
      <c r="F63" s="139">
        <v>41426</v>
      </c>
      <c r="G63" s="140">
        <v>2800</v>
      </c>
      <c r="H63" s="137" t="s">
        <v>83</v>
      </c>
      <c r="I63" s="141">
        <v>35.799999999999997</v>
      </c>
      <c r="J63" s="142">
        <v>24.7</v>
      </c>
      <c r="K63" s="143" t="s">
        <v>523</v>
      </c>
      <c r="L63" s="141">
        <v>6024</v>
      </c>
      <c r="M63" s="142">
        <v>4024</v>
      </c>
      <c r="N63" s="144">
        <f t="shared" si="39"/>
        <v>24.240576000000001</v>
      </c>
      <c r="O63" s="145">
        <f t="shared" si="1"/>
        <v>5.9428950863213803</v>
      </c>
      <c r="P63" s="146">
        <v>91</v>
      </c>
      <c r="Q63" s="147">
        <v>25</v>
      </c>
      <c r="R63" s="147">
        <v>13.6</v>
      </c>
      <c r="S63" s="148">
        <v>2537</v>
      </c>
      <c r="T63" s="146">
        <v>79</v>
      </c>
      <c r="U63" s="149">
        <v>605</v>
      </c>
      <c r="V63" s="149">
        <v>2257</v>
      </c>
      <c r="W63" s="148">
        <v>18165</v>
      </c>
      <c r="X63" s="146">
        <v>62991</v>
      </c>
      <c r="Y63" s="150">
        <f t="shared" si="40"/>
        <v>1783.5380378390194</v>
      </c>
      <c r="Z63" s="151">
        <f t="shared" si="41"/>
        <v>62193.645569620254</v>
      </c>
      <c r="AA63" s="150">
        <f t="shared" si="42"/>
        <v>1760.9616069802976</v>
      </c>
      <c r="AB63" s="152">
        <v>8.191752878374098</v>
      </c>
      <c r="AC63" s="147">
        <v>3.2789885456484078</v>
      </c>
      <c r="AD63" s="147">
        <v>2.9408150862585254</v>
      </c>
      <c r="AE63" s="153">
        <v>3.1142746060255462</v>
      </c>
      <c r="AF63" s="154">
        <v>0.3383196011231257</v>
      </c>
      <c r="AG63" s="155">
        <f t="shared" si="43"/>
        <v>-49.413456797831273</v>
      </c>
      <c r="AH63" s="152">
        <f t="shared" si="6"/>
        <v>12.890307370798823</v>
      </c>
      <c r="AI63" s="156">
        <f t="shared" si="7"/>
        <v>77.607383438779095</v>
      </c>
    </row>
    <row r="64" spans="1:35" ht="40.5" customHeight="1" x14ac:dyDescent="0.15">
      <c r="A64" s="646"/>
      <c r="B64" s="610"/>
      <c r="C64" s="561"/>
      <c r="D64" s="157" t="s">
        <v>272</v>
      </c>
      <c r="E64" s="158"/>
      <c r="F64" s="159">
        <v>41153</v>
      </c>
      <c r="G64" s="160">
        <v>2800</v>
      </c>
      <c r="H64" s="157" t="s">
        <v>83</v>
      </c>
      <c r="I64" s="161">
        <v>35.799999999999997</v>
      </c>
      <c r="J64" s="162">
        <v>23.8</v>
      </c>
      <c r="K64" s="163" t="s">
        <v>523</v>
      </c>
      <c r="L64" s="161">
        <v>6024</v>
      </c>
      <c r="M64" s="162">
        <v>4024</v>
      </c>
      <c r="N64" s="164">
        <f t="shared" si="39"/>
        <v>24.240576000000001</v>
      </c>
      <c r="O64" s="165">
        <f t="shared" si="1"/>
        <v>5.9428950863213803</v>
      </c>
      <c r="P64" s="166">
        <v>93</v>
      </c>
      <c r="Q64" s="167">
        <v>25.1</v>
      </c>
      <c r="R64" s="167">
        <v>14.3</v>
      </c>
      <c r="S64" s="168">
        <v>2534</v>
      </c>
      <c r="T64" s="166">
        <v>81</v>
      </c>
      <c r="U64" s="169">
        <v>605</v>
      </c>
      <c r="V64" s="169">
        <v>2232</v>
      </c>
      <c r="W64" s="168">
        <v>18939</v>
      </c>
      <c r="X64" s="166">
        <v>71627</v>
      </c>
      <c r="Y64" s="170">
        <f t="shared" si="40"/>
        <v>2028.0592312599488</v>
      </c>
      <c r="Z64" s="171">
        <f t="shared" si="41"/>
        <v>68974.148148148146</v>
      </c>
      <c r="AA64" s="170">
        <f t="shared" si="42"/>
        <v>1952.9459263984693</v>
      </c>
      <c r="AB64" s="172">
        <v>5.6856808268858181</v>
      </c>
      <c r="AC64" s="167">
        <v>3.0608767742334604</v>
      </c>
      <c r="AD64" s="167">
        <v>3.4690694006348424</v>
      </c>
      <c r="AE64" s="173">
        <v>3.3121217218162511</v>
      </c>
      <c r="AF64" s="174">
        <v>0.3698491615848003</v>
      </c>
      <c r="AG64" s="175">
        <f t="shared" si="43"/>
        <v>-48.639507229359481</v>
      </c>
      <c r="AH64" s="172">
        <f t="shared" si="6"/>
        <v>13.566434999793069</v>
      </c>
      <c r="AI64" s="176">
        <f t="shared" si="7"/>
        <v>81.678077383267805</v>
      </c>
    </row>
    <row r="65" spans="1:35" ht="40.5" customHeight="1" x14ac:dyDescent="0.15">
      <c r="A65" s="646"/>
      <c r="B65" s="329" t="s">
        <v>692</v>
      </c>
      <c r="C65" s="330" t="s">
        <v>517</v>
      </c>
      <c r="D65" s="331" t="s">
        <v>693</v>
      </c>
      <c r="E65" s="332"/>
      <c r="F65" s="333">
        <v>43467</v>
      </c>
      <c r="G65" s="334">
        <v>3700</v>
      </c>
      <c r="H65" s="335" t="s">
        <v>83</v>
      </c>
      <c r="I65" s="336">
        <v>36</v>
      </c>
      <c r="J65" s="337">
        <v>24</v>
      </c>
      <c r="K65" s="338" t="s">
        <v>523</v>
      </c>
      <c r="L65" s="336">
        <v>8393</v>
      </c>
      <c r="M65" s="337">
        <v>5632</v>
      </c>
      <c r="N65" s="339">
        <f t="shared" ref="N65" si="72">L65*M65/1000000</f>
        <v>47.269376000000001</v>
      </c>
      <c r="O65" s="340">
        <f t="shared" ref="O65" si="73">I65/L65*1000</f>
        <v>4.2892886929584177</v>
      </c>
      <c r="P65" s="341">
        <v>100</v>
      </c>
      <c r="Q65" s="342">
        <v>26.4</v>
      </c>
      <c r="R65" s="342">
        <v>14.1</v>
      </c>
      <c r="S65" s="343">
        <v>3525</v>
      </c>
      <c r="T65" s="341">
        <v>83</v>
      </c>
      <c r="U65" s="344">
        <v>681</v>
      </c>
      <c r="V65" s="344">
        <v>2509</v>
      </c>
      <c r="W65" s="343">
        <v>35245</v>
      </c>
      <c r="X65" s="341">
        <v>47547</v>
      </c>
      <c r="Y65" s="345">
        <f t="shared" ref="Y65" si="74">X65/(O65)^2</f>
        <v>2584.3573476874999</v>
      </c>
      <c r="Z65" s="346">
        <f t="shared" ref="Z65" si="75">78*X65/T65</f>
        <v>44682.722891566264</v>
      </c>
      <c r="AA65" s="345">
        <f t="shared" ref="AA65" si="76">Z65/(O65)^2</f>
        <v>2428.6731701159638</v>
      </c>
      <c r="AB65" s="193">
        <v>5.7</v>
      </c>
      <c r="AC65" s="188">
        <v>3.5</v>
      </c>
      <c r="AD65" s="188">
        <v>2.4</v>
      </c>
      <c r="AE65" s="194">
        <v>3.2</v>
      </c>
      <c r="AF65" s="195">
        <v>0.38</v>
      </c>
      <c r="AG65" s="347">
        <f t="shared" ref="AG65" si="77">20*LOG(AF65/100)</f>
        <v>-48.404328067663798</v>
      </c>
      <c r="AH65" s="348">
        <f t="shared" ref="AH65" si="78">(LOG(Z65/AB65))/(LOG(2))</f>
        <v>12.93646756423262</v>
      </c>
      <c r="AI65" s="349">
        <f t="shared" ref="AI65" si="79">20*LOG(Z65/AB65)</f>
        <v>77.885295495363579</v>
      </c>
    </row>
    <row r="66" spans="1:35" ht="40.5" customHeight="1" x14ac:dyDescent="0.15">
      <c r="A66" s="646"/>
      <c r="B66" s="350" t="s">
        <v>386</v>
      </c>
      <c r="C66" s="351" t="s">
        <v>416</v>
      </c>
      <c r="D66" s="335" t="s">
        <v>408</v>
      </c>
      <c r="E66" s="332"/>
      <c r="F66" s="333">
        <v>42401</v>
      </c>
      <c r="G66" s="334">
        <v>1800</v>
      </c>
      <c r="H66" s="335" t="s">
        <v>414</v>
      </c>
      <c r="I66" s="336">
        <v>35.9</v>
      </c>
      <c r="J66" s="337">
        <v>24</v>
      </c>
      <c r="K66" s="338" t="s">
        <v>523</v>
      </c>
      <c r="L66" s="336">
        <v>7360</v>
      </c>
      <c r="M66" s="337">
        <v>4912</v>
      </c>
      <c r="N66" s="339">
        <f t="shared" si="39"/>
        <v>36.152320000000003</v>
      </c>
      <c r="O66" s="340">
        <f t="shared" si="1"/>
        <v>4.8777173913043477</v>
      </c>
      <c r="P66" s="341">
        <v>96</v>
      </c>
      <c r="Q66" s="342">
        <v>25.4</v>
      </c>
      <c r="R66" s="342">
        <v>14.6</v>
      </c>
      <c r="S66" s="343">
        <v>3280</v>
      </c>
      <c r="T66" s="341">
        <v>95</v>
      </c>
      <c r="U66" s="344">
        <v>758</v>
      </c>
      <c r="V66" s="344">
        <v>3265</v>
      </c>
      <c r="W66" s="343">
        <v>284153</v>
      </c>
      <c r="X66" s="341">
        <v>53540</v>
      </c>
      <c r="Y66" s="345">
        <f t="shared" si="40"/>
        <v>2250.3242401905636</v>
      </c>
      <c r="Z66" s="346">
        <f t="shared" si="41"/>
        <v>43959.15789473684</v>
      </c>
      <c r="AA66" s="345">
        <f t="shared" si="42"/>
        <v>1847.6346393143574</v>
      </c>
      <c r="AB66" s="193">
        <v>3.4</v>
      </c>
      <c r="AC66" s="188">
        <v>2.4</v>
      </c>
      <c r="AD66" s="188">
        <v>2.2999999999999998</v>
      </c>
      <c r="AE66" s="194">
        <v>1.8</v>
      </c>
      <c r="AF66" s="195">
        <v>0.35</v>
      </c>
      <c r="AG66" s="347">
        <f t="shared" si="43"/>
        <v>-49.118639112994487</v>
      </c>
      <c r="AH66" s="348">
        <f t="shared" si="6"/>
        <v>13.658341382696463</v>
      </c>
      <c r="AI66" s="349">
        <f t="shared" si="7"/>
        <v>82.231408944205825</v>
      </c>
    </row>
    <row r="67" spans="1:35" ht="40.5" customHeight="1" x14ac:dyDescent="0.15">
      <c r="A67" s="646"/>
      <c r="B67" s="589" t="s">
        <v>459</v>
      </c>
      <c r="C67" s="665" t="s">
        <v>517</v>
      </c>
      <c r="D67" s="279" t="s">
        <v>695</v>
      </c>
      <c r="E67" s="178"/>
      <c r="F67" s="179">
        <v>43531</v>
      </c>
      <c r="G67" s="180">
        <v>5000</v>
      </c>
      <c r="H67" s="352" t="s">
        <v>83</v>
      </c>
      <c r="I67" s="182">
        <v>36</v>
      </c>
      <c r="J67" s="183">
        <v>24</v>
      </c>
      <c r="K67" s="280" t="s">
        <v>523</v>
      </c>
      <c r="L67" s="182">
        <v>8392</v>
      </c>
      <c r="M67" s="183">
        <v>5632</v>
      </c>
      <c r="N67" s="185">
        <f t="shared" ref="N67" si="80">L67*M67/1000000</f>
        <v>47.263744000000003</v>
      </c>
      <c r="O67" s="186">
        <f t="shared" ref="O67" si="81">I67/L67*1000</f>
        <v>4.2897998093422309</v>
      </c>
      <c r="P67" s="187">
        <v>86</v>
      </c>
      <c r="Q67" s="188">
        <v>24.4</v>
      </c>
      <c r="R67" s="188">
        <v>13.2</v>
      </c>
      <c r="S67" s="189">
        <v>2133</v>
      </c>
      <c r="T67" s="187">
        <v>47</v>
      </c>
      <c r="U67" s="190">
        <v>693</v>
      </c>
      <c r="V67" s="190">
        <v>2714</v>
      </c>
      <c r="W67" s="189">
        <v>18604</v>
      </c>
      <c r="X67" s="187">
        <v>31463</v>
      </c>
      <c r="Y67" s="191">
        <f t="shared" ref="Y67" si="82">X67/(O67)^2</f>
        <v>1709.724279654321</v>
      </c>
      <c r="Z67" s="192">
        <f t="shared" si="41"/>
        <v>52215.191489361699</v>
      </c>
      <c r="AA67" s="191">
        <f t="shared" si="42"/>
        <v>2837.4147619795112</v>
      </c>
      <c r="AB67" s="193">
        <v>10.5</v>
      </c>
      <c r="AC67" s="188">
        <v>2.7</v>
      </c>
      <c r="AD67" s="188">
        <v>2.4</v>
      </c>
      <c r="AE67" s="194">
        <v>6.2</v>
      </c>
      <c r="AF67" s="195">
        <v>0.57999999999999996</v>
      </c>
      <c r="AG67" s="196">
        <f t="shared" ref="AG67" si="83">20*LOG(AF67/100)</f>
        <v>-44.731440128741255</v>
      </c>
      <c r="AH67" s="193">
        <f t="shared" ref="AH67" si="84">(LOG(Z67/AB67))/(LOG(2))</f>
        <v>12.279864562374966</v>
      </c>
      <c r="AI67" s="197">
        <f t="shared" ref="AI67" si="85">20*LOG(Z67/AB67)</f>
        <v>73.932151519320243</v>
      </c>
    </row>
    <row r="68" spans="1:35" ht="40.5" customHeight="1" x14ac:dyDescent="0.15">
      <c r="A68" s="646"/>
      <c r="B68" s="671"/>
      <c r="C68" s="666"/>
      <c r="D68" s="323" t="s">
        <v>142</v>
      </c>
      <c r="E68" s="246"/>
      <c r="F68" s="225">
        <v>42736</v>
      </c>
      <c r="G68" s="226">
        <v>6895</v>
      </c>
      <c r="H68" s="353" t="s">
        <v>674</v>
      </c>
      <c r="I68" s="228">
        <v>36</v>
      </c>
      <c r="J68" s="229">
        <v>24</v>
      </c>
      <c r="K68" s="230" t="s">
        <v>523</v>
      </c>
      <c r="L68" s="228">
        <v>5984</v>
      </c>
      <c r="M68" s="229">
        <v>3992</v>
      </c>
      <c r="N68" s="231">
        <f t="shared" si="39"/>
        <v>23.888127999999998</v>
      </c>
      <c r="O68" s="232">
        <f t="shared" si="1"/>
        <v>6.0160427807486627</v>
      </c>
      <c r="P68" s="233">
        <v>86</v>
      </c>
      <c r="Q68" s="234">
        <v>24.4</v>
      </c>
      <c r="R68" s="234">
        <v>13.2</v>
      </c>
      <c r="S68" s="235">
        <v>2133</v>
      </c>
      <c r="T68" s="233">
        <v>89</v>
      </c>
      <c r="U68" s="236">
        <v>402</v>
      </c>
      <c r="V68" s="236">
        <v>1566</v>
      </c>
      <c r="W68" s="235">
        <v>29327</v>
      </c>
      <c r="X68" s="233">
        <v>48297</v>
      </c>
      <c r="Y68" s="237">
        <f t="shared" si="40"/>
        <v>1334.4377623703706</v>
      </c>
      <c r="Z68" s="238">
        <f t="shared" ref="Z68" si="86">78*X68/T68</f>
        <v>42327.707865168537</v>
      </c>
      <c r="AA68" s="237">
        <f t="shared" ref="AA68" si="87">Z68/(O68)^2</f>
        <v>1169.5072524144821</v>
      </c>
      <c r="AB68" s="239">
        <v>7.1</v>
      </c>
      <c r="AC68" s="234">
        <v>4</v>
      </c>
      <c r="AD68" s="234">
        <v>3.5</v>
      </c>
      <c r="AE68" s="240">
        <v>2.8</v>
      </c>
      <c r="AF68" s="241">
        <v>0.36</v>
      </c>
      <c r="AG68" s="242">
        <f t="shared" si="43"/>
        <v>-48.873949984654253</v>
      </c>
      <c r="AH68" s="239">
        <f t="shared" si="6"/>
        <v>12.541495720718412</v>
      </c>
      <c r="AI68" s="243">
        <f t="shared" si="7"/>
        <v>75.507328048554044</v>
      </c>
    </row>
    <row r="69" spans="1:35" ht="40.5" customHeight="1" x14ac:dyDescent="0.15">
      <c r="A69" s="646"/>
      <c r="B69" s="671"/>
      <c r="C69" s="666"/>
      <c r="D69" s="354" t="s">
        <v>461</v>
      </c>
      <c r="E69" s="246"/>
      <c r="F69" s="225">
        <v>42309</v>
      </c>
      <c r="G69" s="226">
        <v>5195</v>
      </c>
      <c r="H69" s="353" t="s">
        <v>83</v>
      </c>
      <c r="I69" s="228">
        <v>35.799999999999997</v>
      </c>
      <c r="J69" s="229">
        <v>23.9</v>
      </c>
      <c r="K69" s="230" t="s">
        <v>523</v>
      </c>
      <c r="L69" s="228">
        <v>5976</v>
      </c>
      <c r="M69" s="229">
        <v>3992</v>
      </c>
      <c r="N69" s="231">
        <f t="shared" si="39"/>
        <v>23.856192</v>
      </c>
      <c r="O69" s="232">
        <f t="shared" si="1"/>
        <v>5.9906291834002667</v>
      </c>
      <c r="P69" s="233"/>
      <c r="Q69" s="234"/>
      <c r="R69" s="234"/>
      <c r="S69" s="235"/>
      <c r="T69" s="233"/>
      <c r="U69" s="236"/>
      <c r="V69" s="236"/>
      <c r="W69" s="235"/>
      <c r="X69" s="233"/>
      <c r="Y69" s="237">
        <f t="shared" si="40"/>
        <v>0</v>
      </c>
      <c r="Z69" s="238" t="e">
        <f t="shared" si="41"/>
        <v>#DIV/0!</v>
      </c>
      <c r="AA69" s="237" t="e">
        <f t="shared" si="42"/>
        <v>#DIV/0!</v>
      </c>
      <c r="AB69" s="239"/>
      <c r="AC69" s="234"/>
      <c r="AD69" s="234"/>
      <c r="AE69" s="240"/>
      <c r="AF69" s="241"/>
      <c r="AG69" s="242" t="e">
        <f t="shared" si="43"/>
        <v>#NUM!</v>
      </c>
      <c r="AH69" s="239" t="e">
        <f t="shared" si="6"/>
        <v>#DIV/0!</v>
      </c>
      <c r="AI69" s="243" t="e">
        <f t="shared" si="7"/>
        <v>#DIV/0!</v>
      </c>
    </row>
    <row r="70" spans="1:35" ht="40.5" customHeight="1" x14ac:dyDescent="0.15">
      <c r="A70" s="646"/>
      <c r="B70" s="671"/>
      <c r="C70" s="666"/>
      <c r="D70" s="198" t="s">
        <v>462</v>
      </c>
      <c r="E70" s="138"/>
      <c r="F70" s="139">
        <v>42278</v>
      </c>
      <c r="G70" s="140">
        <v>7450</v>
      </c>
      <c r="H70" s="137" t="s">
        <v>482</v>
      </c>
      <c r="I70" s="141">
        <v>36</v>
      </c>
      <c r="J70" s="142">
        <v>24</v>
      </c>
      <c r="K70" s="143" t="s">
        <v>523</v>
      </c>
      <c r="L70" s="141">
        <v>6016</v>
      </c>
      <c r="M70" s="142">
        <v>4016</v>
      </c>
      <c r="N70" s="144">
        <f t="shared" si="39"/>
        <v>24.160256</v>
      </c>
      <c r="O70" s="145">
        <f t="shared" si="1"/>
        <v>5.9840425531914896</v>
      </c>
      <c r="P70" s="146">
        <v>88</v>
      </c>
      <c r="Q70" s="147">
        <v>25</v>
      </c>
      <c r="R70" s="147">
        <v>13.4</v>
      </c>
      <c r="S70" s="148">
        <v>1821</v>
      </c>
      <c r="T70" s="146">
        <v>43</v>
      </c>
      <c r="U70" s="149">
        <v>660</v>
      </c>
      <c r="V70" s="149">
        <v>2572</v>
      </c>
      <c r="W70" s="148">
        <v>41403</v>
      </c>
      <c r="X70" s="146">
        <v>39726</v>
      </c>
      <c r="Y70" s="150">
        <f t="shared" si="40"/>
        <v>1109.3931804444444</v>
      </c>
      <c r="Z70" s="151">
        <f t="shared" si="41"/>
        <v>72061.116279069771</v>
      </c>
      <c r="AA70" s="150">
        <f t="shared" si="42"/>
        <v>2012.3876296434109</v>
      </c>
      <c r="AB70" s="152">
        <v>11</v>
      </c>
      <c r="AC70" s="147">
        <v>1.5</v>
      </c>
      <c r="AD70" s="147">
        <v>1.3</v>
      </c>
      <c r="AE70" s="153">
        <v>1.3</v>
      </c>
      <c r="AF70" s="154">
        <v>0.68100000000000005</v>
      </c>
      <c r="AG70" s="155">
        <f t="shared" si="43"/>
        <v>-43.337057761744298</v>
      </c>
      <c r="AH70" s="152">
        <f t="shared" si="6"/>
        <v>12.67750176124478</v>
      </c>
      <c r="AI70" s="156">
        <f t="shared" si="7"/>
        <v>76.326166004352601</v>
      </c>
    </row>
    <row r="71" spans="1:35" ht="40.5" customHeight="1" x14ac:dyDescent="0.15">
      <c r="A71" s="646"/>
      <c r="B71" s="671"/>
      <c r="C71" s="666"/>
      <c r="D71" s="198" t="s">
        <v>602</v>
      </c>
      <c r="E71" s="138"/>
      <c r="F71" s="139">
        <v>41883</v>
      </c>
      <c r="G71" s="140">
        <v>11000</v>
      </c>
      <c r="H71" s="137" t="s">
        <v>613</v>
      </c>
      <c r="I71" s="141">
        <v>35.799999999999997</v>
      </c>
      <c r="J71" s="142">
        <v>23.9</v>
      </c>
      <c r="K71" s="143" t="s">
        <v>523</v>
      </c>
      <c r="L71" s="141">
        <v>5976</v>
      </c>
      <c r="M71" s="142">
        <v>3992</v>
      </c>
      <c r="N71" s="144">
        <f t="shared" si="39"/>
        <v>23.856192</v>
      </c>
      <c r="O71" s="145">
        <f t="shared" si="1"/>
        <v>5.9906291834002667</v>
      </c>
      <c r="P71" s="146"/>
      <c r="Q71" s="147"/>
      <c r="R71" s="147"/>
      <c r="S71" s="148"/>
      <c r="T71" s="146"/>
      <c r="U71" s="149"/>
      <c r="V71" s="149"/>
      <c r="W71" s="148"/>
      <c r="X71" s="146"/>
      <c r="Y71" s="150">
        <f t="shared" si="40"/>
        <v>0</v>
      </c>
      <c r="Z71" s="151" t="e">
        <f t="shared" ref="Z71" si="88">78*X71/T71</f>
        <v>#DIV/0!</v>
      </c>
      <c r="AA71" s="150" t="e">
        <f t="shared" ref="AA71" si="89">Z71/(O71)^2</f>
        <v>#DIV/0!</v>
      </c>
      <c r="AB71" s="152"/>
      <c r="AC71" s="147"/>
      <c r="AD71" s="147"/>
      <c r="AE71" s="153"/>
      <c r="AF71" s="154"/>
      <c r="AG71" s="155" t="e">
        <f t="shared" ref="AG71" si="90">20*LOG(AF71/100)</f>
        <v>#NUM!</v>
      </c>
      <c r="AH71" s="152" t="e">
        <f t="shared" ref="AH71" si="91">(LOG(Z71/AB71))/(LOG(2))</f>
        <v>#DIV/0!</v>
      </c>
      <c r="AI71" s="156" t="e">
        <f t="shared" ref="AI71" si="92">20*LOG(Z71/AB71)</f>
        <v>#DIV/0!</v>
      </c>
    </row>
    <row r="72" spans="1:35" ht="40.5" customHeight="1" x14ac:dyDescent="0.15">
      <c r="A72" s="646"/>
      <c r="B72" s="671"/>
      <c r="C72" s="666"/>
      <c r="D72" s="198" t="s">
        <v>468</v>
      </c>
      <c r="E72" s="138"/>
      <c r="F72" s="139">
        <v>41852</v>
      </c>
      <c r="G72" s="140">
        <v>7950</v>
      </c>
      <c r="H72" s="137" t="s">
        <v>482</v>
      </c>
      <c r="I72" s="141">
        <v>35.799999999999997</v>
      </c>
      <c r="J72" s="142">
        <v>23.9</v>
      </c>
      <c r="K72" s="143" t="s">
        <v>523</v>
      </c>
      <c r="L72" s="141">
        <v>5952</v>
      </c>
      <c r="M72" s="142">
        <v>3976</v>
      </c>
      <c r="N72" s="144">
        <f t="shared" si="39"/>
        <v>23.665151999999999</v>
      </c>
      <c r="O72" s="145">
        <f t="shared" si="1"/>
        <v>6.0147849462365581</v>
      </c>
      <c r="P72" s="146"/>
      <c r="Q72" s="147"/>
      <c r="R72" s="147"/>
      <c r="S72" s="148"/>
      <c r="T72" s="146"/>
      <c r="U72" s="149"/>
      <c r="V72" s="149"/>
      <c r="W72" s="148"/>
      <c r="X72" s="146"/>
      <c r="Y72" s="150">
        <f t="shared" si="40"/>
        <v>0</v>
      </c>
      <c r="Z72" s="151" t="e">
        <f t="shared" si="41"/>
        <v>#DIV/0!</v>
      </c>
      <c r="AA72" s="150" t="e">
        <f t="shared" si="42"/>
        <v>#DIV/0!</v>
      </c>
      <c r="AB72" s="152"/>
      <c r="AC72" s="147"/>
      <c r="AD72" s="147"/>
      <c r="AE72" s="153"/>
      <c r="AF72" s="154"/>
      <c r="AG72" s="155" t="e">
        <f t="shared" si="43"/>
        <v>#NUM!</v>
      </c>
      <c r="AH72" s="152" t="e">
        <f t="shared" si="6"/>
        <v>#DIV/0!</v>
      </c>
      <c r="AI72" s="156" t="e">
        <f t="shared" si="7"/>
        <v>#DIV/0!</v>
      </c>
    </row>
    <row r="73" spans="1:35" ht="40.5" customHeight="1" x14ac:dyDescent="0.15">
      <c r="A73" s="646"/>
      <c r="B73" s="671"/>
      <c r="C73" s="666"/>
      <c r="D73" s="198" t="s">
        <v>472</v>
      </c>
      <c r="E73" s="138"/>
      <c r="F73" s="139">
        <v>41153</v>
      </c>
      <c r="G73" s="140">
        <v>6950</v>
      </c>
      <c r="H73" s="137" t="s">
        <v>482</v>
      </c>
      <c r="I73" s="141">
        <v>36</v>
      </c>
      <c r="J73" s="142">
        <v>24</v>
      </c>
      <c r="K73" s="143" t="s">
        <v>523</v>
      </c>
      <c r="L73" s="141">
        <v>5984</v>
      </c>
      <c r="M73" s="142">
        <v>4000</v>
      </c>
      <c r="N73" s="144">
        <f t="shared" si="39"/>
        <v>23.936</v>
      </c>
      <c r="O73" s="145">
        <f t="shared" si="1"/>
        <v>6.0160427807486627</v>
      </c>
      <c r="P73" s="146">
        <v>84</v>
      </c>
      <c r="Q73" s="147">
        <v>24</v>
      </c>
      <c r="R73" s="147">
        <v>13.3</v>
      </c>
      <c r="S73" s="148">
        <v>1860</v>
      </c>
      <c r="T73" s="146">
        <v>134</v>
      </c>
      <c r="U73" s="149">
        <v>579</v>
      </c>
      <c r="V73" s="149">
        <v>2269</v>
      </c>
      <c r="W73" s="148">
        <v>4806</v>
      </c>
      <c r="X73" s="146">
        <v>60288</v>
      </c>
      <c r="Y73" s="150">
        <f t="shared" si="40"/>
        <v>1665.7470198518522</v>
      </c>
      <c r="Z73" s="151">
        <f t="shared" si="41"/>
        <v>35093.014925373136</v>
      </c>
      <c r="AA73" s="150">
        <f t="shared" si="42"/>
        <v>969.61393692869012</v>
      </c>
      <c r="AB73" s="152">
        <v>6.1473192546737492</v>
      </c>
      <c r="AC73" s="147">
        <v>5.4057182258426817</v>
      </c>
      <c r="AD73" s="147">
        <v>8.1060570279915378</v>
      </c>
      <c r="AE73" s="153">
        <v>8.2909816909589278</v>
      </c>
      <c r="AF73" s="154">
        <v>0.50176644538925197</v>
      </c>
      <c r="AG73" s="155">
        <f t="shared" si="43"/>
        <v>-45.989967692215146</v>
      </c>
      <c r="AH73" s="152">
        <f t="shared" si="6"/>
        <v>12.478938866125025</v>
      </c>
      <c r="AI73" s="156">
        <f t="shared" si="7"/>
        <v>75.130698255214057</v>
      </c>
    </row>
    <row r="74" spans="1:35" ht="40.5" customHeight="1" x14ac:dyDescent="0.15">
      <c r="A74" s="646"/>
      <c r="B74" s="671"/>
      <c r="C74" s="666"/>
      <c r="D74" s="198" t="s">
        <v>474</v>
      </c>
      <c r="E74" s="138"/>
      <c r="F74" s="139">
        <v>41153</v>
      </c>
      <c r="G74" s="140">
        <v>5450</v>
      </c>
      <c r="H74" s="137" t="s">
        <v>483</v>
      </c>
      <c r="I74" s="141">
        <v>36</v>
      </c>
      <c r="J74" s="142">
        <v>24</v>
      </c>
      <c r="K74" s="143" t="s">
        <v>523</v>
      </c>
      <c r="L74" s="141">
        <v>5216</v>
      </c>
      <c r="M74" s="142">
        <v>3472</v>
      </c>
      <c r="N74" s="144">
        <f t="shared" si="39"/>
        <v>18.109952</v>
      </c>
      <c r="O74" s="145">
        <f t="shared" si="1"/>
        <v>6.9018404907975457</v>
      </c>
      <c r="P74" s="146">
        <v>69</v>
      </c>
      <c r="Q74" s="147">
        <v>22.7</v>
      </c>
      <c r="R74" s="147">
        <v>11.7</v>
      </c>
      <c r="S74" s="148">
        <v>787</v>
      </c>
      <c r="T74" s="146">
        <v>145</v>
      </c>
      <c r="U74" s="149">
        <v>710</v>
      </c>
      <c r="V74" s="149">
        <v>2262</v>
      </c>
      <c r="W74" s="148">
        <v>2262</v>
      </c>
      <c r="X74" s="146">
        <v>60219</v>
      </c>
      <c r="Y74" s="150">
        <f t="shared" si="40"/>
        <v>1264.1648284444445</v>
      </c>
      <c r="Z74" s="151">
        <f t="shared" si="41"/>
        <v>32393.668965517241</v>
      </c>
      <c r="AA74" s="150">
        <f t="shared" si="42"/>
        <v>680.03349392183918</v>
      </c>
      <c r="AB74" s="152">
        <v>14.068003906629798</v>
      </c>
      <c r="AC74" s="147">
        <v>34.82313353807448</v>
      </c>
      <c r="AD74" s="147">
        <v>20.050918813517619</v>
      </c>
      <c r="AE74" s="153">
        <v>20.050918813517619</v>
      </c>
      <c r="AF74" s="154">
        <v>0.63036357247188357</v>
      </c>
      <c r="AG74" s="155">
        <f t="shared" si="43"/>
        <v>-44.008177837132507</v>
      </c>
      <c r="AH74" s="152">
        <f t="shared" si="6"/>
        <v>11.169078523591638</v>
      </c>
      <c r="AI74" s="156">
        <f t="shared" si="7"/>
        <v>67.244553190549126</v>
      </c>
    </row>
    <row r="75" spans="1:35" ht="40.5" customHeight="1" x14ac:dyDescent="0.15">
      <c r="A75" s="646"/>
      <c r="B75" s="671"/>
      <c r="C75" s="666"/>
      <c r="D75" s="355" t="s">
        <v>481</v>
      </c>
      <c r="E75" s="138"/>
      <c r="F75" s="139">
        <v>40544</v>
      </c>
      <c r="G75" s="140">
        <v>6950</v>
      </c>
      <c r="H75" s="137" t="s">
        <v>483</v>
      </c>
      <c r="I75" s="141">
        <v>35.799999999999997</v>
      </c>
      <c r="J75" s="142">
        <v>23.9</v>
      </c>
      <c r="K75" s="143" t="s">
        <v>523</v>
      </c>
      <c r="L75" s="141">
        <v>5216</v>
      </c>
      <c r="M75" s="142">
        <v>3472</v>
      </c>
      <c r="N75" s="144">
        <f t="shared" si="39"/>
        <v>18.109952</v>
      </c>
      <c r="O75" s="145">
        <f t="shared" si="1"/>
        <v>6.8634969325153365</v>
      </c>
      <c r="P75" s="146">
        <v>68</v>
      </c>
      <c r="Q75" s="147">
        <v>22.5</v>
      </c>
      <c r="R75" s="147">
        <v>11.6</v>
      </c>
      <c r="S75" s="148">
        <v>854</v>
      </c>
      <c r="T75" s="146">
        <v>143</v>
      </c>
      <c r="U75" s="149">
        <v>700</v>
      </c>
      <c r="V75" s="149">
        <v>2230</v>
      </c>
      <c r="W75" s="148">
        <v>2230</v>
      </c>
      <c r="X75" s="146">
        <v>58723</v>
      </c>
      <c r="Y75" s="150">
        <f t="shared" si="40"/>
        <v>1246.5719393027687</v>
      </c>
      <c r="Z75" s="151">
        <f t="shared" si="41"/>
        <v>32030.727272727272</v>
      </c>
      <c r="AA75" s="150">
        <f t="shared" si="42"/>
        <v>679.94833052878289</v>
      </c>
      <c r="AB75" s="152">
        <v>15.186280266547293</v>
      </c>
      <c r="AC75" s="147">
        <v>33.062809804629595</v>
      </c>
      <c r="AD75" s="147">
        <v>17.505712738829338</v>
      </c>
      <c r="AE75" s="153">
        <v>17.505712738829338</v>
      </c>
      <c r="AF75" s="154">
        <v>0.73258972002795264</v>
      </c>
      <c r="AG75" s="155">
        <f t="shared" si="43"/>
        <v>-42.702783596215667</v>
      </c>
      <c r="AH75" s="152">
        <f t="shared" si="6"/>
        <v>11.042472301395161</v>
      </c>
      <c r="AI75" s="156">
        <f t="shared" si="7"/>
        <v>66.482307780172363</v>
      </c>
    </row>
    <row r="76" spans="1:35" ht="40.5" customHeight="1" x14ac:dyDescent="0.15">
      <c r="A76" s="646"/>
      <c r="B76" s="671"/>
      <c r="C76" s="667"/>
      <c r="D76" s="199" t="s">
        <v>479</v>
      </c>
      <c r="E76" s="158"/>
      <c r="F76" s="159">
        <v>40057</v>
      </c>
      <c r="G76" s="160">
        <v>5500</v>
      </c>
      <c r="H76" s="157" t="s">
        <v>483</v>
      </c>
      <c r="I76" s="161">
        <v>36</v>
      </c>
      <c r="J76" s="162">
        <v>24</v>
      </c>
      <c r="K76" s="163" t="s">
        <v>523</v>
      </c>
      <c r="L76" s="161">
        <v>5216</v>
      </c>
      <c r="M76" s="162">
        <v>3472</v>
      </c>
      <c r="N76" s="164">
        <f t="shared" si="39"/>
        <v>18.109952</v>
      </c>
      <c r="O76" s="165">
        <f t="shared" si="1"/>
        <v>6.9018404907975457</v>
      </c>
      <c r="P76" s="166">
        <v>69</v>
      </c>
      <c r="Q76" s="167">
        <v>22.5</v>
      </c>
      <c r="R76" s="167">
        <v>11.7</v>
      </c>
      <c r="S76" s="168">
        <v>884</v>
      </c>
      <c r="T76" s="166">
        <v>144</v>
      </c>
      <c r="U76" s="356" t="s">
        <v>484</v>
      </c>
      <c r="V76" s="169">
        <v>2244</v>
      </c>
      <c r="W76" s="168">
        <v>2244</v>
      </c>
      <c r="X76" s="166">
        <v>57663</v>
      </c>
      <c r="Y76" s="170">
        <f t="shared" si="40"/>
        <v>1210.5072568888891</v>
      </c>
      <c r="Z76" s="171">
        <f t="shared" si="41"/>
        <v>31234.125</v>
      </c>
      <c r="AA76" s="170">
        <f t="shared" si="42"/>
        <v>655.69143081481491</v>
      </c>
      <c r="AB76" s="172">
        <v>13.858369812102548</v>
      </c>
      <c r="AC76" s="357" t="s">
        <v>485</v>
      </c>
      <c r="AD76" s="167">
        <v>14.864463686410016</v>
      </c>
      <c r="AE76" s="173">
        <v>14.864463686410016</v>
      </c>
      <c r="AF76" s="174">
        <v>0.60802868976313651</v>
      </c>
      <c r="AG76" s="175">
        <f t="shared" si="43"/>
        <v>-44.32151856218163</v>
      </c>
      <c r="AH76" s="172">
        <f t="shared" si="6"/>
        <v>11.138149838800901</v>
      </c>
      <c r="AI76" s="176">
        <f t="shared" si="7"/>
        <v>67.058343953580163</v>
      </c>
    </row>
    <row r="77" spans="1:35" ht="40.5" customHeight="1" thickBot="1" x14ac:dyDescent="0.2">
      <c r="A77" s="647"/>
      <c r="B77" s="590"/>
      <c r="C77" s="358" t="s">
        <v>223</v>
      </c>
      <c r="D77" s="359" t="s">
        <v>463</v>
      </c>
      <c r="E77" s="360"/>
      <c r="F77" s="361">
        <v>42156</v>
      </c>
      <c r="G77" s="362">
        <v>4250</v>
      </c>
      <c r="H77" s="363" t="s">
        <v>83</v>
      </c>
      <c r="I77" s="364">
        <v>36</v>
      </c>
      <c r="J77" s="365">
        <v>24</v>
      </c>
      <c r="K77" s="366" t="s">
        <v>523</v>
      </c>
      <c r="L77" s="364">
        <v>6016</v>
      </c>
      <c r="M77" s="365">
        <v>4016</v>
      </c>
      <c r="N77" s="367">
        <f t="shared" si="39"/>
        <v>24.160256</v>
      </c>
      <c r="O77" s="368">
        <f t="shared" si="1"/>
        <v>5.9840425531914896</v>
      </c>
      <c r="P77" s="369">
        <v>85</v>
      </c>
      <c r="Q77" s="370">
        <v>24.3</v>
      </c>
      <c r="R77" s="370">
        <v>12.7</v>
      </c>
      <c r="S77" s="371">
        <v>2221</v>
      </c>
      <c r="T77" s="369">
        <v>107</v>
      </c>
      <c r="U77" s="372">
        <v>808</v>
      </c>
      <c r="V77" s="372">
        <v>3037</v>
      </c>
      <c r="W77" s="371">
        <v>48148</v>
      </c>
      <c r="X77" s="369">
        <v>54101</v>
      </c>
      <c r="Y77" s="373">
        <f t="shared" si="40"/>
        <v>1510.8312051358025</v>
      </c>
      <c r="Z77" s="374">
        <f t="shared" si="41"/>
        <v>39438.11214953271</v>
      </c>
      <c r="AA77" s="373">
        <f t="shared" si="42"/>
        <v>1101.353588790585</v>
      </c>
      <c r="AB77" s="375">
        <v>9.6999999999999993</v>
      </c>
      <c r="AC77" s="370">
        <v>2.4</v>
      </c>
      <c r="AD77" s="370">
        <v>1.9</v>
      </c>
      <c r="AE77" s="376">
        <v>1.6</v>
      </c>
      <c r="AF77" s="377">
        <v>0.747</v>
      </c>
      <c r="AG77" s="378">
        <f t="shared" si="43"/>
        <v>-42.533587963692021</v>
      </c>
      <c r="AH77" s="375">
        <f t="shared" si="6"/>
        <v>11.989318125707561</v>
      </c>
      <c r="AI77" s="379">
        <f t="shared" si="7"/>
        <v>72.182887667916759</v>
      </c>
    </row>
    <row r="78" spans="1:35" ht="40.5" customHeight="1" x14ac:dyDescent="0.15">
      <c r="A78" s="637" t="s">
        <v>101</v>
      </c>
      <c r="B78" s="643" t="s">
        <v>51</v>
      </c>
      <c r="C78" s="653" t="s">
        <v>143</v>
      </c>
      <c r="D78" s="117" t="s">
        <v>100</v>
      </c>
      <c r="E78" s="118"/>
      <c r="F78" s="119">
        <v>40087</v>
      </c>
      <c r="G78" s="120">
        <v>5840</v>
      </c>
      <c r="H78" s="380" t="s">
        <v>83</v>
      </c>
      <c r="I78" s="121">
        <v>27.9</v>
      </c>
      <c r="J78" s="122">
        <v>18.600000000000001</v>
      </c>
      <c r="K78" s="381" t="s">
        <v>523</v>
      </c>
      <c r="L78" s="382">
        <v>4896</v>
      </c>
      <c r="M78" s="130">
        <v>3264</v>
      </c>
      <c r="N78" s="124">
        <f t="shared" ref="N78" si="93">L78*M78/1000000</f>
        <v>15.980544</v>
      </c>
      <c r="O78" s="125">
        <f t="shared" si="1"/>
        <v>5.6985294117647056</v>
      </c>
      <c r="P78" s="126">
        <v>74</v>
      </c>
      <c r="Q78" s="127">
        <v>22.8</v>
      </c>
      <c r="R78" s="127">
        <v>12</v>
      </c>
      <c r="S78" s="128">
        <v>1320</v>
      </c>
      <c r="T78" s="126">
        <v>83</v>
      </c>
      <c r="U78" s="129">
        <v>661</v>
      </c>
      <c r="V78" s="129">
        <v>2623</v>
      </c>
      <c r="W78" s="128">
        <v>72555</v>
      </c>
      <c r="X78" s="126">
        <v>50882</v>
      </c>
      <c r="Y78" s="130">
        <f t="shared" ref="Y78:Y115" si="94">X78/(O78)^2</f>
        <v>1566.8902759625389</v>
      </c>
      <c r="Z78" s="131">
        <f t="shared" ref="Z78:Z115" si="95">78*X78/T78</f>
        <v>47816.819277108436</v>
      </c>
      <c r="AA78" s="130">
        <f t="shared" ref="AA78:AA115" si="96">Z78/(O78)^2</f>
        <v>1472.4992954828681</v>
      </c>
      <c r="AB78" s="132">
        <v>16.7</v>
      </c>
      <c r="AC78" s="127">
        <v>3.4</v>
      </c>
      <c r="AD78" s="127">
        <v>2</v>
      </c>
      <c r="AE78" s="133">
        <v>1</v>
      </c>
      <c r="AF78" s="134">
        <v>0.45400000000000001</v>
      </c>
      <c r="AG78" s="135">
        <f t="shared" ref="AG78:AG115" si="97">20*LOG(AF78/100)</f>
        <v>-46.858882942857925</v>
      </c>
      <c r="AH78" s="132">
        <f t="shared" si="6"/>
        <v>11.483454348696529</v>
      </c>
      <c r="AI78" s="136">
        <f t="shared" si="7"/>
        <v>69.137284255912846</v>
      </c>
    </row>
    <row r="79" spans="1:35" ht="40.5" customHeight="1" x14ac:dyDescent="0.15">
      <c r="A79" s="638"/>
      <c r="B79" s="644"/>
      <c r="C79" s="654"/>
      <c r="D79" s="137" t="s">
        <v>89</v>
      </c>
      <c r="E79" s="138"/>
      <c r="F79" s="139">
        <v>39114</v>
      </c>
      <c r="G79" s="140">
        <v>4050</v>
      </c>
      <c r="H79" s="247" t="s">
        <v>83</v>
      </c>
      <c r="I79" s="141">
        <v>28.7</v>
      </c>
      <c r="J79" s="142">
        <v>18.7</v>
      </c>
      <c r="K79" s="143" t="s">
        <v>523</v>
      </c>
      <c r="L79" s="249">
        <v>3984</v>
      </c>
      <c r="M79" s="150">
        <v>2622</v>
      </c>
      <c r="N79" s="144">
        <f t="shared" ref="N79:N115" si="98">L79*M79/1000000</f>
        <v>10.446047999999999</v>
      </c>
      <c r="O79" s="145">
        <f t="shared" si="1"/>
        <v>7.2038152610441761</v>
      </c>
      <c r="P79" s="146">
        <v>71</v>
      </c>
      <c r="Q79" s="147">
        <v>22.7</v>
      </c>
      <c r="R79" s="147">
        <v>11.7</v>
      </c>
      <c r="S79" s="148">
        <v>1078</v>
      </c>
      <c r="T79" s="146">
        <v>72</v>
      </c>
      <c r="U79" s="149">
        <v>550</v>
      </c>
      <c r="V79" s="149">
        <v>2020</v>
      </c>
      <c r="W79" s="148">
        <v>3645</v>
      </c>
      <c r="X79" s="146">
        <v>61188</v>
      </c>
      <c r="Y79" s="150">
        <f t="shared" si="94"/>
        <v>1179.074166407265</v>
      </c>
      <c r="Z79" s="151">
        <f t="shared" si="95"/>
        <v>66287</v>
      </c>
      <c r="AA79" s="150">
        <f t="shared" si="96"/>
        <v>1277.3303469412037</v>
      </c>
      <c r="AB79" s="152">
        <v>22</v>
      </c>
      <c r="AC79" s="147">
        <v>5.7</v>
      </c>
      <c r="AD79" s="147">
        <v>5.0999999999999996</v>
      </c>
      <c r="AE79" s="153">
        <v>5.9</v>
      </c>
      <c r="AF79" s="154">
        <v>0.52400000000000002</v>
      </c>
      <c r="AG79" s="155">
        <f t="shared" si="97"/>
        <v>-45.613374260325472</v>
      </c>
      <c r="AH79" s="152">
        <f t="shared" si="6"/>
        <v>11.557006722132353</v>
      </c>
      <c r="AI79" s="156">
        <f t="shared" si="7"/>
        <v>69.580113669042078</v>
      </c>
    </row>
    <row r="80" spans="1:35" ht="40.5" customHeight="1" x14ac:dyDescent="0.15">
      <c r="A80" s="638"/>
      <c r="B80" s="644"/>
      <c r="C80" s="654"/>
      <c r="D80" s="137" t="s">
        <v>90</v>
      </c>
      <c r="E80" s="138"/>
      <c r="F80" s="139">
        <v>38565</v>
      </c>
      <c r="G80" s="140">
        <v>5986</v>
      </c>
      <c r="H80" s="247" t="s">
        <v>83</v>
      </c>
      <c r="I80" s="141">
        <v>28.7</v>
      </c>
      <c r="J80" s="142">
        <v>19.100000000000001</v>
      </c>
      <c r="K80" s="143" t="s">
        <v>523</v>
      </c>
      <c r="L80" s="249">
        <v>3596</v>
      </c>
      <c r="M80" s="150">
        <v>2360</v>
      </c>
      <c r="N80" s="144">
        <f t="shared" si="98"/>
        <v>8.4865600000000008</v>
      </c>
      <c r="O80" s="145">
        <f t="shared" si="1"/>
        <v>7.9810901001112349</v>
      </c>
      <c r="P80" s="146">
        <v>66</v>
      </c>
      <c r="Q80" s="147">
        <v>22.3</v>
      </c>
      <c r="R80" s="147">
        <v>11.2</v>
      </c>
      <c r="S80" s="148">
        <v>975</v>
      </c>
      <c r="T80" s="146">
        <v>89</v>
      </c>
      <c r="U80" s="149">
        <v>696</v>
      </c>
      <c r="V80" s="149">
        <v>2282</v>
      </c>
      <c r="W80" s="148">
        <v>2282</v>
      </c>
      <c r="X80" s="146">
        <v>76164</v>
      </c>
      <c r="Y80" s="150">
        <f t="shared" si="94"/>
        <v>1195.7085012856778</v>
      </c>
      <c r="Z80" s="151">
        <f t="shared" si="95"/>
        <v>66750.471910112363</v>
      </c>
      <c r="AA80" s="150">
        <f t="shared" si="96"/>
        <v>1047.9243044975603</v>
      </c>
      <c r="AB80" s="152">
        <v>30.9</v>
      </c>
      <c r="AC80" s="147">
        <v>9.1</v>
      </c>
      <c r="AD80" s="147">
        <v>9.1</v>
      </c>
      <c r="AE80" s="153">
        <v>9.1</v>
      </c>
      <c r="AF80" s="154">
        <v>0.46899999999999997</v>
      </c>
      <c r="AG80" s="155">
        <f t="shared" si="97"/>
        <v>-46.576543145698331</v>
      </c>
      <c r="AH80" s="152">
        <f t="shared" si="6"/>
        <v>11.076955482882774</v>
      </c>
      <c r="AI80" s="156">
        <f t="shared" si="7"/>
        <v>66.68991721964629</v>
      </c>
    </row>
    <row r="81" spans="1:35" ht="40.5" customHeight="1" x14ac:dyDescent="0.15">
      <c r="A81" s="638"/>
      <c r="B81" s="645"/>
      <c r="C81" s="655"/>
      <c r="D81" s="157" t="s">
        <v>91</v>
      </c>
      <c r="E81" s="158"/>
      <c r="F81" s="159">
        <v>37987</v>
      </c>
      <c r="G81" s="160">
        <v>1700</v>
      </c>
      <c r="H81" s="250" t="s">
        <v>83</v>
      </c>
      <c r="I81" s="383">
        <v>29</v>
      </c>
      <c r="J81" s="384">
        <v>19</v>
      </c>
      <c r="K81" s="385" t="s">
        <v>523</v>
      </c>
      <c r="L81" s="252">
        <v>3596</v>
      </c>
      <c r="M81" s="170">
        <v>2360</v>
      </c>
      <c r="N81" s="164">
        <f t="shared" si="98"/>
        <v>8.4865600000000008</v>
      </c>
      <c r="O81" s="165">
        <f t="shared" si="1"/>
        <v>8.064516129032258</v>
      </c>
      <c r="P81" s="166">
        <v>66</v>
      </c>
      <c r="Q81" s="167">
        <v>22.3</v>
      </c>
      <c r="R81" s="167">
        <v>11.1</v>
      </c>
      <c r="S81" s="168">
        <v>1003</v>
      </c>
      <c r="T81" s="166">
        <v>92</v>
      </c>
      <c r="U81" s="169">
        <v>723</v>
      </c>
      <c r="V81" s="169">
        <v>2542</v>
      </c>
      <c r="W81" s="168">
        <v>2542</v>
      </c>
      <c r="X81" s="166">
        <v>77751</v>
      </c>
      <c r="Y81" s="170">
        <f t="shared" si="94"/>
        <v>1195.4993760000002</v>
      </c>
      <c r="Z81" s="171">
        <f t="shared" si="95"/>
        <v>65919.326086956527</v>
      </c>
      <c r="AA81" s="170">
        <f t="shared" si="96"/>
        <v>1013.5755579130437</v>
      </c>
      <c r="AB81" s="172">
        <v>31.8</v>
      </c>
      <c r="AC81" s="167">
        <v>9.6</v>
      </c>
      <c r="AD81" s="167">
        <v>10</v>
      </c>
      <c r="AE81" s="173">
        <v>10</v>
      </c>
      <c r="AF81" s="174">
        <v>0.439</v>
      </c>
      <c r="AG81" s="175">
        <f t="shared" si="97"/>
        <v>-47.150709595157572</v>
      </c>
      <c r="AH81" s="172">
        <f t="shared" si="6"/>
        <v>11.017459012644832</v>
      </c>
      <c r="AI81" s="176">
        <f t="shared" si="7"/>
        <v>66.33171277609128</v>
      </c>
    </row>
    <row r="82" spans="1:35" ht="40.5" customHeight="1" thickBot="1" x14ac:dyDescent="0.2">
      <c r="A82" s="639"/>
      <c r="B82" s="386" t="s">
        <v>459</v>
      </c>
      <c r="C82" s="387" t="s">
        <v>517</v>
      </c>
      <c r="D82" s="388" t="s">
        <v>480</v>
      </c>
      <c r="E82" s="360"/>
      <c r="F82" s="361">
        <v>38961</v>
      </c>
      <c r="G82" s="362">
        <v>5495</v>
      </c>
      <c r="H82" s="363" t="s">
        <v>483</v>
      </c>
      <c r="I82" s="364">
        <v>27</v>
      </c>
      <c r="J82" s="365">
        <v>18</v>
      </c>
      <c r="K82" s="366" t="s">
        <v>523</v>
      </c>
      <c r="L82" s="364">
        <v>3920</v>
      </c>
      <c r="M82" s="365">
        <v>2638</v>
      </c>
      <c r="N82" s="367">
        <f>L82*M82/1000000</f>
        <v>10.340960000000001</v>
      </c>
      <c r="O82" s="368">
        <f t="shared" si="1"/>
        <v>6.8877551020408161</v>
      </c>
      <c r="P82" s="369">
        <v>59</v>
      </c>
      <c r="Q82" s="370">
        <v>21.1</v>
      </c>
      <c r="R82" s="370">
        <v>11.3</v>
      </c>
      <c r="S82" s="371">
        <v>663</v>
      </c>
      <c r="T82" s="369">
        <v>151</v>
      </c>
      <c r="U82" s="389" t="s">
        <v>486</v>
      </c>
      <c r="V82" s="372">
        <v>2535</v>
      </c>
      <c r="W82" s="371">
        <v>2535</v>
      </c>
      <c r="X82" s="369">
        <v>54434</v>
      </c>
      <c r="Y82" s="373">
        <f>X82/(O82)^2</f>
        <v>1147.4000241426613</v>
      </c>
      <c r="Z82" s="374">
        <f>78*X82/T82</f>
        <v>28118.225165562915</v>
      </c>
      <c r="AA82" s="373">
        <f>Z82/(O82)^2</f>
        <v>592.69670121276545</v>
      </c>
      <c r="AB82" s="375">
        <v>12.423987003302807</v>
      </c>
      <c r="AC82" s="370">
        <v>13.963609014691288</v>
      </c>
      <c r="AD82" s="370">
        <v>14.531540508842676</v>
      </c>
      <c r="AE82" s="376">
        <v>14.531540508842676</v>
      </c>
      <c r="AF82" s="377">
        <v>0.6332314865244808</v>
      </c>
      <c r="AG82" s="378">
        <f>20*LOG(AF82/100)</f>
        <v>-43.968749972091921</v>
      </c>
      <c r="AH82" s="375">
        <f t="shared" si="6"/>
        <v>11.144161592776909</v>
      </c>
      <c r="AI82" s="379">
        <f t="shared" si="7"/>
        <v>67.094538319046777</v>
      </c>
    </row>
    <row r="83" spans="1:35" ht="40.5" customHeight="1" x14ac:dyDescent="0.15">
      <c r="A83" s="640" t="s">
        <v>102</v>
      </c>
      <c r="B83" s="643" t="s">
        <v>51</v>
      </c>
      <c r="C83" s="656" t="s">
        <v>143</v>
      </c>
      <c r="D83" s="390" t="s">
        <v>678</v>
      </c>
      <c r="E83" s="118"/>
      <c r="F83" s="119">
        <v>43132</v>
      </c>
      <c r="G83" s="120">
        <v>550</v>
      </c>
      <c r="H83" s="380" t="s">
        <v>83</v>
      </c>
      <c r="I83" s="391">
        <v>22.3</v>
      </c>
      <c r="J83" s="392">
        <v>14.9</v>
      </c>
      <c r="K83" s="393" t="s">
        <v>523</v>
      </c>
      <c r="L83" s="382">
        <v>6096</v>
      </c>
      <c r="M83" s="130">
        <v>4051</v>
      </c>
      <c r="N83" s="124">
        <f t="shared" ref="N83:N84" si="99">L83*M83/1000000</f>
        <v>24.694896</v>
      </c>
      <c r="O83" s="125">
        <f t="shared" ref="O83:O84" si="100">I83/L83*1000</f>
        <v>3.6581364829396326</v>
      </c>
      <c r="P83" s="126">
        <v>71</v>
      </c>
      <c r="Q83" s="127">
        <v>22.6</v>
      </c>
      <c r="R83" s="127">
        <v>11.9</v>
      </c>
      <c r="S83" s="128">
        <v>1009</v>
      </c>
      <c r="T83" s="126">
        <v>92</v>
      </c>
      <c r="U83" s="129">
        <v>642</v>
      </c>
      <c r="V83" s="129">
        <v>2495</v>
      </c>
      <c r="W83" s="128">
        <v>5162</v>
      </c>
      <c r="X83" s="126">
        <v>28287</v>
      </c>
      <c r="Y83" s="130">
        <f t="shared" ref="Y83" si="101">X83/(O83)^2</f>
        <v>2113.8155140702606</v>
      </c>
      <c r="Z83" s="131">
        <f t="shared" ref="Z83" si="102">78*X83/T83</f>
        <v>23982.456521739132</v>
      </c>
      <c r="AA83" s="130">
        <f t="shared" ref="AA83" si="103">Z83/(O83)^2</f>
        <v>1792.1479358421777</v>
      </c>
      <c r="AB83" s="132">
        <v>11.5</v>
      </c>
      <c r="AC83" s="127">
        <v>2.2000000000000002</v>
      </c>
      <c r="AD83" s="127">
        <v>1.5</v>
      </c>
      <c r="AE83" s="133">
        <v>1.3</v>
      </c>
      <c r="AF83" s="134">
        <v>0.57999999999999996</v>
      </c>
      <c r="AG83" s="135">
        <f t="shared" ref="AG83" si="104">20*LOG(AF83/100)</f>
        <v>-44.731440128741255</v>
      </c>
      <c r="AH83" s="132">
        <f t="shared" si="6"/>
        <v>11.026129864989286</v>
      </c>
      <c r="AI83" s="136">
        <f t="shared" si="7"/>
        <v>66.383916508964361</v>
      </c>
    </row>
    <row r="84" spans="1:35" ht="40.5" customHeight="1" x14ac:dyDescent="0.15">
      <c r="A84" s="641"/>
      <c r="B84" s="644"/>
      <c r="C84" s="657"/>
      <c r="D84" s="325" t="s">
        <v>677</v>
      </c>
      <c r="E84" s="138"/>
      <c r="F84" s="139">
        <v>43132</v>
      </c>
      <c r="G84" s="140">
        <v>400</v>
      </c>
      <c r="H84" s="247" t="s">
        <v>83</v>
      </c>
      <c r="I84" s="394">
        <v>22.3</v>
      </c>
      <c r="J84" s="395">
        <v>14.9</v>
      </c>
      <c r="K84" s="396" t="s">
        <v>523</v>
      </c>
      <c r="L84" s="249">
        <v>5202</v>
      </c>
      <c r="M84" s="150">
        <v>3465</v>
      </c>
      <c r="N84" s="144">
        <f t="shared" si="99"/>
        <v>18.024930000000001</v>
      </c>
      <c r="O84" s="145">
        <f t="shared" si="100"/>
        <v>4.2868127643214153</v>
      </c>
      <c r="P84" s="146">
        <v>63</v>
      </c>
      <c r="Q84" s="147">
        <v>21.9</v>
      </c>
      <c r="R84" s="147">
        <v>11.4</v>
      </c>
      <c r="S84" s="148">
        <v>695</v>
      </c>
      <c r="T84" s="146">
        <v>90</v>
      </c>
      <c r="U84" s="149">
        <v>604</v>
      </c>
      <c r="V84" s="149">
        <v>2238</v>
      </c>
      <c r="W84" s="148">
        <v>4637</v>
      </c>
      <c r="X84" s="146">
        <v>24897</v>
      </c>
      <c r="Y84" s="150">
        <f t="shared" ref="Y84" si="105">X84/(O84)^2</f>
        <v>1354.8087377345207</v>
      </c>
      <c r="Z84" s="151">
        <f t="shared" ref="Z84" si="106">78*X84/T84</f>
        <v>21577.4</v>
      </c>
      <c r="AA84" s="150">
        <f t="shared" ref="AA84" si="107">Z84/(O84)^2</f>
        <v>1174.1675727032514</v>
      </c>
      <c r="AB84" s="152">
        <v>12.2</v>
      </c>
      <c r="AC84" s="147">
        <v>2.5</v>
      </c>
      <c r="AD84" s="147">
        <v>2.1</v>
      </c>
      <c r="AE84" s="153">
        <v>4.4000000000000004</v>
      </c>
      <c r="AF84" s="154">
        <v>0.62</v>
      </c>
      <c r="AG84" s="155">
        <f t="shared" ref="AG84" si="108">20*LOG(AF84/100)</f>
        <v>-44.15216621003492</v>
      </c>
      <c r="AH84" s="152">
        <f t="shared" ref="AH84" si="109">(LOG(Z84/AB84))/(LOG(2))</f>
        <v>10.788424172548384</v>
      </c>
      <c r="AI84" s="156">
        <f t="shared" ref="AI84" si="110">20*LOG(Z84/AB84)</f>
        <v>64.952785637668597</v>
      </c>
    </row>
    <row r="85" spans="1:35" ht="40.5" customHeight="1" x14ac:dyDescent="0.15">
      <c r="A85" s="641"/>
      <c r="B85" s="644"/>
      <c r="C85" s="657"/>
      <c r="D85" s="323" t="s">
        <v>672</v>
      </c>
      <c r="E85" s="246"/>
      <c r="F85" s="225">
        <v>42887</v>
      </c>
      <c r="G85" s="226">
        <v>550</v>
      </c>
      <c r="H85" s="397" t="s">
        <v>83</v>
      </c>
      <c r="I85" s="398">
        <v>22.3</v>
      </c>
      <c r="J85" s="399">
        <v>14.9</v>
      </c>
      <c r="K85" s="400" t="s">
        <v>523</v>
      </c>
      <c r="L85" s="401">
        <v>6288</v>
      </c>
      <c r="M85" s="237">
        <v>4056</v>
      </c>
      <c r="N85" s="231">
        <f t="shared" ref="N85" si="111">L85*M85/1000000</f>
        <v>25.504128000000001</v>
      </c>
      <c r="O85" s="232">
        <f t="shared" si="1"/>
        <v>3.5464376590330788</v>
      </c>
      <c r="P85" s="233">
        <v>79</v>
      </c>
      <c r="Q85" s="234">
        <v>23.6</v>
      </c>
      <c r="R85" s="234">
        <v>13.4</v>
      </c>
      <c r="S85" s="235">
        <v>1041</v>
      </c>
      <c r="T85" s="233">
        <v>64</v>
      </c>
      <c r="U85" s="236">
        <v>552</v>
      </c>
      <c r="V85" s="236">
        <v>2125</v>
      </c>
      <c r="W85" s="235">
        <v>30888</v>
      </c>
      <c r="X85" s="233">
        <v>27556</v>
      </c>
      <c r="Y85" s="237">
        <f t="shared" ref="Y85" si="112">X85/(O85)^2</f>
        <v>2190.9452047376781</v>
      </c>
      <c r="Z85" s="238">
        <f t="shared" ref="Z85" si="113">78*X85/T85</f>
        <v>33583.875</v>
      </c>
      <c r="AA85" s="237">
        <f t="shared" ref="AA85" si="114">Z85/(O85)^2</f>
        <v>2670.2144682740454</v>
      </c>
      <c r="AB85" s="239">
        <v>5.2</v>
      </c>
      <c r="AC85" s="234">
        <v>3.2</v>
      </c>
      <c r="AD85" s="234">
        <v>2.5</v>
      </c>
      <c r="AE85" s="240">
        <v>2.2000000000000002</v>
      </c>
      <c r="AF85" s="241">
        <v>0.72</v>
      </c>
      <c r="AG85" s="242">
        <f t="shared" ref="AG85" si="115">20*LOG(AF85/100)</f>
        <v>-42.853350071374628</v>
      </c>
      <c r="AH85" s="239">
        <f t="shared" si="6"/>
        <v>12.656969458302369</v>
      </c>
      <c r="AI85" s="243">
        <f t="shared" si="7"/>
        <v>76.202549223038091</v>
      </c>
    </row>
    <row r="86" spans="1:35" ht="40.5" customHeight="1" x14ac:dyDescent="0.15">
      <c r="A86" s="641"/>
      <c r="B86" s="644"/>
      <c r="C86" s="657"/>
      <c r="D86" s="323" t="s">
        <v>649</v>
      </c>
      <c r="E86" s="246"/>
      <c r="F86" s="225">
        <v>42767</v>
      </c>
      <c r="G86" s="226">
        <v>900</v>
      </c>
      <c r="H86" s="397" t="s">
        <v>83</v>
      </c>
      <c r="I86" s="398">
        <v>22.3</v>
      </c>
      <c r="J86" s="399">
        <v>14.9</v>
      </c>
      <c r="K86" s="400" t="s">
        <v>523</v>
      </c>
      <c r="L86" s="401">
        <v>6000</v>
      </c>
      <c r="M86" s="237">
        <v>4000</v>
      </c>
      <c r="N86" s="231">
        <f t="shared" ref="N86" si="116">L86*M86/1000000</f>
        <v>24</v>
      </c>
      <c r="O86" s="232">
        <f t="shared" ref="O86" si="117">I86/L86*1000</f>
        <v>3.7166666666666668</v>
      </c>
      <c r="P86" s="233">
        <v>78</v>
      </c>
      <c r="Q86" s="234">
        <v>23.6</v>
      </c>
      <c r="R86" s="234">
        <v>13.3</v>
      </c>
      <c r="S86" s="235">
        <v>971</v>
      </c>
      <c r="T86" s="233">
        <v>56</v>
      </c>
      <c r="U86" s="236">
        <v>483</v>
      </c>
      <c r="V86" s="236">
        <v>1823</v>
      </c>
      <c r="W86" s="235">
        <v>26520</v>
      </c>
      <c r="X86" s="233">
        <v>25348</v>
      </c>
      <c r="Y86" s="237">
        <f t="shared" ref="Y86" si="118">X86/(O86)^2</f>
        <v>1835.001709264212</v>
      </c>
      <c r="Z86" s="238">
        <f t="shared" ref="Z86" si="119">78*X86/T86</f>
        <v>35306.142857142855</v>
      </c>
      <c r="AA86" s="237">
        <f t="shared" ref="AA86" si="120">Z86/(O86)^2</f>
        <v>2555.8952379037237</v>
      </c>
      <c r="AB86" s="239">
        <v>5.8</v>
      </c>
      <c r="AC86" s="234">
        <v>3.1</v>
      </c>
      <c r="AD86" s="234">
        <v>2.6</v>
      </c>
      <c r="AE86" s="240">
        <v>2.2999999999999998</v>
      </c>
      <c r="AF86" s="241">
        <v>0.78</v>
      </c>
      <c r="AG86" s="242">
        <f t="shared" ref="AG86" si="121">20*LOG(AF86/100)</f>
        <v>-42.158107946190391</v>
      </c>
      <c r="AH86" s="239">
        <f t="shared" ref="AH86" si="122">(LOG(Z86/AB86))/(LOG(2))</f>
        <v>12.571578696758284</v>
      </c>
      <c r="AI86" s="243">
        <f t="shared" ref="AI86" si="123">20*LOG(Z86/AB86)</f>
        <v>75.688445611490891</v>
      </c>
    </row>
    <row r="87" spans="1:35" ht="40.5" customHeight="1" x14ac:dyDescent="0.15">
      <c r="A87" s="641"/>
      <c r="B87" s="644"/>
      <c r="C87" s="657"/>
      <c r="D87" s="326" t="s">
        <v>200</v>
      </c>
      <c r="E87" s="138"/>
      <c r="F87" s="139">
        <v>42401</v>
      </c>
      <c r="G87" s="140">
        <v>1200</v>
      </c>
      <c r="H87" s="247" t="s">
        <v>83</v>
      </c>
      <c r="I87" s="394">
        <v>22.5</v>
      </c>
      <c r="J87" s="395">
        <v>15</v>
      </c>
      <c r="K87" s="396" t="s">
        <v>523</v>
      </c>
      <c r="L87" s="249">
        <v>6000</v>
      </c>
      <c r="M87" s="150">
        <v>4000</v>
      </c>
      <c r="N87" s="144">
        <f t="shared" si="98"/>
        <v>24</v>
      </c>
      <c r="O87" s="145">
        <f t="shared" si="1"/>
        <v>3.75</v>
      </c>
      <c r="P87" s="146">
        <v>79</v>
      </c>
      <c r="Q87" s="147">
        <v>23.6</v>
      </c>
      <c r="R87" s="147">
        <v>13.2</v>
      </c>
      <c r="S87" s="148">
        <v>1135</v>
      </c>
      <c r="T87" s="146">
        <v>64</v>
      </c>
      <c r="U87" s="149">
        <v>534</v>
      </c>
      <c r="V87" s="149">
        <v>2139</v>
      </c>
      <c r="W87" s="148">
        <v>16819</v>
      </c>
      <c r="X87" s="146">
        <v>29044</v>
      </c>
      <c r="Y87" s="150">
        <f t="shared" ref="Y87" si="124">X87/(O87)^2</f>
        <v>2065.3511111111111</v>
      </c>
      <c r="Z87" s="151">
        <f t="shared" ref="Z87" si="125">78*X87/T87</f>
        <v>35397.375</v>
      </c>
      <c r="AA87" s="150">
        <f t="shared" ref="AA87" si="126">Z87/(O87)^2</f>
        <v>2517.1466666666665</v>
      </c>
      <c r="AB87" s="152">
        <v>6.2</v>
      </c>
      <c r="AC87" s="147">
        <v>3.4</v>
      </c>
      <c r="AD87" s="147">
        <v>2.7</v>
      </c>
      <c r="AE87" s="153">
        <v>2.2000000000000002</v>
      </c>
      <c r="AF87" s="154">
        <v>0.71499999999999997</v>
      </c>
      <c r="AG87" s="155">
        <f t="shared" ref="AG87" si="127">20*LOG(AF87/100)</f>
        <v>-42.913879163978386</v>
      </c>
      <c r="AH87" s="152">
        <f t="shared" si="6"/>
        <v>12.479086540886462</v>
      </c>
      <c r="AI87" s="156">
        <f t="shared" si="7"/>
        <v>75.13158734586996</v>
      </c>
    </row>
    <row r="88" spans="1:35" ht="40.5" customHeight="1" x14ac:dyDescent="0.15">
      <c r="A88" s="641"/>
      <c r="B88" s="644"/>
      <c r="C88" s="657"/>
      <c r="D88" s="137" t="s">
        <v>135</v>
      </c>
      <c r="E88" s="138"/>
      <c r="F88" s="139">
        <v>42036</v>
      </c>
      <c r="G88" s="140">
        <v>750</v>
      </c>
      <c r="H88" s="137" t="s">
        <v>140</v>
      </c>
      <c r="I88" s="141">
        <v>22.3</v>
      </c>
      <c r="J88" s="142">
        <v>14.9</v>
      </c>
      <c r="K88" s="143" t="s">
        <v>523</v>
      </c>
      <c r="L88" s="141">
        <v>6024</v>
      </c>
      <c r="M88" s="142">
        <v>4022</v>
      </c>
      <c r="N88" s="144">
        <f>L88*M88/1000000</f>
        <v>24.228528000000001</v>
      </c>
      <c r="O88" s="145">
        <f t="shared" si="1"/>
        <v>3.7018592297476762</v>
      </c>
      <c r="P88" s="146">
        <v>71</v>
      </c>
      <c r="Q88" s="147">
        <v>22.7</v>
      </c>
      <c r="R88" s="147">
        <v>12</v>
      </c>
      <c r="S88" s="148">
        <v>919</v>
      </c>
      <c r="T88" s="146">
        <v>84</v>
      </c>
      <c r="U88" s="149">
        <v>586</v>
      </c>
      <c r="V88" s="149">
        <v>2320</v>
      </c>
      <c r="W88" s="148">
        <v>16980</v>
      </c>
      <c r="X88" s="146">
        <v>26089</v>
      </c>
      <c r="Y88" s="150">
        <f>X88/(O88)^2</f>
        <v>1903.7838268696332</v>
      </c>
      <c r="Z88" s="151">
        <f>78*X88/T88</f>
        <v>24225.5</v>
      </c>
      <c r="AA88" s="150">
        <f>Z88/(O88)^2</f>
        <v>1767.7992678075166</v>
      </c>
      <c r="AB88" s="152">
        <v>10.1</v>
      </c>
      <c r="AC88" s="147">
        <v>2.6</v>
      </c>
      <c r="AD88" s="147">
        <v>1.7</v>
      </c>
      <c r="AE88" s="153">
        <v>1.5</v>
      </c>
      <c r="AF88" s="154">
        <v>0.51100000000000001</v>
      </c>
      <c r="AG88" s="155">
        <f>20*LOG(AF88/100)</f>
        <v>-45.831581997305747</v>
      </c>
      <c r="AH88" s="152">
        <f t="shared" si="6"/>
        <v>11.22795543400551</v>
      </c>
      <c r="AI88" s="156">
        <f t="shared" si="7"/>
        <v>67.599027512281054</v>
      </c>
    </row>
    <row r="89" spans="1:35" ht="40.5" customHeight="1" x14ac:dyDescent="0.15">
      <c r="A89" s="641"/>
      <c r="B89" s="644"/>
      <c r="C89" s="657"/>
      <c r="D89" s="137" t="s">
        <v>136</v>
      </c>
      <c r="E89" s="138"/>
      <c r="F89" s="139">
        <v>42036</v>
      </c>
      <c r="G89" s="140">
        <v>850</v>
      </c>
      <c r="H89" s="137" t="s">
        <v>140</v>
      </c>
      <c r="I89" s="141">
        <v>22.3</v>
      </c>
      <c r="J89" s="142">
        <v>14.9</v>
      </c>
      <c r="K89" s="143" t="s">
        <v>523</v>
      </c>
      <c r="L89" s="141">
        <v>6024</v>
      </c>
      <c r="M89" s="142">
        <v>4022</v>
      </c>
      <c r="N89" s="144">
        <f>L89*M89/1000000</f>
        <v>24.228528000000001</v>
      </c>
      <c r="O89" s="145">
        <f t="shared" si="1"/>
        <v>3.7018592297476762</v>
      </c>
      <c r="P89" s="146">
        <v>70</v>
      </c>
      <c r="Q89" s="147">
        <v>22.6</v>
      </c>
      <c r="R89" s="147">
        <v>12</v>
      </c>
      <c r="S89" s="148">
        <v>915</v>
      </c>
      <c r="T89" s="146">
        <v>89</v>
      </c>
      <c r="U89" s="149">
        <v>620</v>
      </c>
      <c r="V89" s="149">
        <v>2463</v>
      </c>
      <c r="W89" s="148">
        <v>18154</v>
      </c>
      <c r="X89" s="146">
        <v>24933</v>
      </c>
      <c r="Y89" s="150">
        <f>X89/(O89)^2</f>
        <v>1819.427427472903</v>
      </c>
      <c r="Z89" s="151">
        <f>78*X89/T89</f>
        <v>21851.393258426968</v>
      </c>
      <c r="AA89" s="150">
        <f>Z89/(O89)^2</f>
        <v>1594.5543746391736</v>
      </c>
      <c r="AB89" s="152">
        <v>9.1</v>
      </c>
      <c r="AC89" s="147">
        <v>2.4</v>
      </c>
      <c r="AD89" s="147">
        <v>1.5</v>
      </c>
      <c r="AE89" s="153">
        <v>1.3</v>
      </c>
      <c r="AF89" s="154">
        <v>0.46600000000000003</v>
      </c>
      <c r="AG89" s="155">
        <f>20*LOG(AF89/100)</f>
        <v>-46.632281666200001</v>
      </c>
      <c r="AH89" s="152">
        <f t="shared" si="6"/>
        <v>11.229571104029937</v>
      </c>
      <c r="AI89" s="156">
        <f t="shared" si="7"/>
        <v>67.608754815090009</v>
      </c>
    </row>
    <row r="90" spans="1:35" ht="40.5" customHeight="1" x14ac:dyDescent="0.15">
      <c r="A90" s="641"/>
      <c r="B90" s="644"/>
      <c r="C90" s="657"/>
      <c r="D90" s="137" t="s">
        <v>133</v>
      </c>
      <c r="E90" s="138"/>
      <c r="F90" s="139">
        <v>41883</v>
      </c>
      <c r="G90" s="140">
        <v>1800</v>
      </c>
      <c r="H90" s="281" t="s">
        <v>83</v>
      </c>
      <c r="I90" s="141">
        <v>22.4</v>
      </c>
      <c r="J90" s="142">
        <v>15</v>
      </c>
      <c r="K90" s="143" t="s">
        <v>523</v>
      </c>
      <c r="L90" s="141">
        <v>5496</v>
      </c>
      <c r="M90" s="142">
        <v>3670</v>
      </c>
      <c r="N90" s="144">
        <f>L90*M90/1000000</f>
        <v>20.17032</v>
      </c>
      <c r="O90" s="145">
        <f t="shared" si="1"/>
        <v>4.0756914119359537</v>
      </c>
      <c r="P90" s="146">
        <v>70</v>
      </c>
      <c r="Q90" s="147">
        <v>22.4</v>
      </c>
      <c r="R90" s="147">
        <v>11.8</v>
      </c>
      <c r="S90" s="148">
        <v>1082</v>
      </c>
      <c r="T90" s="146">
        <v>94</v>
      </c>
      <c r="U90" s="149">
        <v>643</v>
      </c>
      <c r="V90" s="149">
        <v>2458</v>
      </c>
      <c r="W90" s="148">
        <v>36033</v>
      </c>
      <c r="X90" s="146">
        <v>35356</v>
      </c>
      <c r="Y90" s="150">
        <f>X90/(O90)^2</f>
        <v>2128.435709693877</v>
      </c>
      <c r="Z90" s="151">
        <f>78*X90/T90</f>
        <v>29337.957446808512</v>
      </c>
      <c r="AA90" s="150">
        <f>Z90/(O90)^2</f>
        <v>1766.1487803842811</v>
      </c>
      <c r="AB90" s="152">
        <v>12.7</v>
      </c>
      <c r="AC90" s="147">
        <v>3.5</v>
      </c>
      <c r="AD90" s="147">
        <v>1.9</v>
      </c>
      <c r="AE90" s="153">
        <v>2</v>
      </c>
      <c r="AF90" s="154">
        <v>0.755</v>
      </c>
      <c r="AG90" s="155">
        <f>20*LOG(AF90/100)</f>
        <v>-42.441060967416234</v>
      </c>
      <c r="AH90" s="152">
        <f t="shared" si="6"/>
        <v>11.173724219550611</v>
      </c>
      <c r="AI90" s="156">
        <f t="shared" si="7"/>
        <v>67.272523067236833</v>
      </c>
    </row>
    <row r="91" spans="1:35" ht="40.5" customHeight="1" x14ac:dyDescent="0.15">
      <c r="A91" s="641"/>
      <c r="B91" s="644"/>
      <c r="C91" s="657"/>
      <c r="D91" s="137" t="s">
        <v>131</v>
      </c>
      <c r="E91" s="138"/>
      <c r="F91" s="139">
        <v>41671</v>
      </c>
      <c r="G91" s="140">
        <v>500</v>
      </c>
      <c r="H91" s="137" t="s">
        <v>140</v>
      </c>
      <c r="I91" s="141">
        <v>22.3</v>
      </c>
      <c r="J91" s="142">
        <v>14.9</v>
      </c>
      <c r="K91" s="143" t="s">
        <v>523</v>
      </c>
      <c r="L91" s="141">
        <v>5202</v>
      </c>
      <c r="M91" s="142">
        <v>3465</v>
      </c>
      <c r="N91" s="144">
        <f>L91*M91/1000000</f>
        <v>18.024930000000001</v>
      </c>
      <c r="O91" s="145">
        <f t="shared" si="1"/>
        <v>4.2868127643214153</v>
      </c>
      <c r="P91" s="146">
        <v>63</v>
      </c>
      <c r="Q91" s="147">
        <v>21.9</v>
      </c>
      <c r="R91" s="147">
        <v>11.3</v>
      </c>
      <c r="S91" s="148">
        <v>724</v>
      </c>
      <c r="T91" s="146">
        <v>89</v>
      </c>
      <c r="U91" s="149">
        <v>605</v>
      </c>
      <c r="V91" s="149">
        <v>2314</v>
      </c>
      <c r="W91" s="148">
        <v>9342</v>
      </c>
      <c r="X91" s="146">
        <v>26236</v>
      </c>
      <c r="Y91" s="150">
        <f>X91/(O91)^2</f>
        <v>1427.6724923967902</v>
      </c>
      <c r="Z91" s="151">
        <f>78*X91/T91</f>
        <v>22993.348314606741</v>
      </c>
      <c r="AA91" s="150">
        <f>Z91/(O91)^2</f>
        <v>1251.2185888421307</v>
      </c>
      <c r="AB91" s="152">
        <v>13.1</v>
      </c>
      <c r="AC91" s="147">
        <v>3.1</v>
      </c>
      <c r="AD91" s="147">
        <v>2.4</v>
      </c>
      <c r="AE91" s="153">
        <v>2</v>
      </c>
      <c r="AF91" s="154">
        <v>0.67300000000000004</v>
      </c>
      <c r="AG91" s="155">
        <f>20*LOG(AF91/100)</f>
        <v>-43.439698715520464</v>
      </c>
      <c r="AH91" s="152">
        <f t="shared" si="6"/>
        <v>10.777434040962554</v>
      </c>
      <c r="AI91" s="156">
        <f t="shared" si="7"/>
        <v>64.886618452396021</v>
      </c>
    </row>
    <row r="92" spans="1:35" ht="40.5" customHeight="1" x14ac:dyDescent="0.15">
      <c r="A92" s="641"/>
      <c r="B92" s="644"/>
      <c r="C92" s="657"/>
      <c r="D92" s="137" t="s">
        <v>92</v>
      </c>
      <c r="E92" s="138"/>
      <c r="F92" s="139">
        <v>41456</v>
      </c>
      <c r="G92" s="140">
        <v>1199</v>
      </c>
      <c r="H92" s="402" t="s">
        <v>83</v>
      </c>
      <c r="I92" s="141">
        <v>22.5</v>
      </c>
      <c r="J92" s="142">
        <v>15</v>
      </c>
      <c r="K92" s="143" t="s">
        <v>523</v>
      </c>
      <c r="L92" s="141">
        <v>5496</v>
      </c>
      <c r="M92" s="142">
        <v>3670</v>
      </c>
      <c r="N92" s="144">
        <f t="shared" si="98"/>
        <v>20.17032</v>
      </c>
      <c r="O92" s="145">
        <f t="shared" ref="O92:O163" si="128">I92/L92*1000</f>
        <v>4.0938864628820957</v>
      </c>
      <c r="P92" s="146">
        <v>68</v>
      </c>
      <c r="Q92" s="147">
        <v>22.5</v>
      </c>
      <c r="R92" s="147">
        <v>11.6</v>
      </c>
      <c r="S92" s="148">
        <v>926</v>
      </c>
      <c r="T92" s="146">
        <v>93</v>
      </c>
      <c r="U92" s="149">
        <v>649</v>
      </c>
      <c r="V92" s="149">
        <v>2555</v>
      </c>
      <c r="W92" s="148">
        <v>18579</v>
      </c>
      <c r="X92" s="146">
        <v>31833</v>
      </c>
      <c r="Y92" s="150">
        <f t="shared" si="94"/>
        <v>1899.3542860800005</v>
      </c>
      <c r="Z92" s="151">
        <f t="shared" si="95"/>
        <v>26698.645161290322</v>
      </c>
      <c r="AA92" s="150">
        <f t="shared" si="96"/>
        <v>1593.006820583226</v>
      </c>
      <c r="AB92" s="152">
        <v>13.4</v>
      </c>
      <c r="AC92" s="147">
        <v>3.6</v>
      </c>
      <c r="AD92" s="147">
        <v>2.4</v>
      </c>
      <c r="AE92" s="153">
        <v>2.2999999999999998</v>
      </c>
      <c r="AF92" s="154">
        <v>0.48899999999999999</v>
      </c>
      <c r="AG92" s="155">
        <f t="shared" si="97"/>
        <v>-46.213822817527593</v>
      </c>
      <c r="AH92" s="152">
        <f t="shared" si="6"/>
        <v>10.960317817327038</v>
      </c>
      <c r="AI92" s="156">
        <f t="shared" si="7"/>
        <v>65.987688500516285</v>
      </c>
    </row>
    <row r="93" spans="1:35" ht="40.5" customHeight="1" x14ac:dyDescent="0.15">
      <c r="A93" s="641"/>
      <c r="B93" s="644"/>
      <c r="C93" s="657"/>
      <c r="D93" s="137" t="s">
        <v>93</v>
      </c>
      <c r="E93" s="138"/>
      <c r="F93" s="139">
        <v>41334</v>
      </c>
      <c r="G93" s="140">
        <v>750</v>
      </c>
      <c r="H93" s="247" t="s">
        <v>83</v>
      </c>
      <c r="I93" s="141">
        <v>22.3</v>
      </c>
      <c r="J93" s="142">
        <v>14.9</v>
      </c>
      <c r="K93" s="143" t="s">
        <v>523</v>
      </c>
      <c r="L93" s="141">
        <v>5208</v>
      </c>
      <c r="M93" s="142">
        <v>3476</v>
      </c>
      <c r="N93" s="144">
        <f t="shared" si="98"/>
        <v>18.103007999999999</v>
      </c>
      <c r="O93" s="145">
        <f t="shared" si="128"/>
        <v>4.2818740399385566</v>
      </c>
      <c r="P93" s="146">
        <v>61</v>
      </c>
      <c r="Q93" s="147">
        <v>21.7</v>
      </c>
      <c r="R93" s="147">
        <v>11.2</v>
      </c>
      <c r="S93" s="148">
        <v>681</v>
      </c>
      <c r="T93" s="146">
        <v>95</v>
      </c>
      <c r="U93" s="149">
        <v>660</v>
      </c>
      <c r="V93" s="149">
        <v>2627</v>
      </c>
      <c r="W93" s="148">
        <v>19222</v>
      </c>
      <c r="X93" s="146">
        <v>24736</v>
      </c>
      <c r="Y93" s="150">
        <f t="shared" si="94"/>
        <v>1349.154534183273</v>
      </c>
      <c r="Z93" s="151">
        <f t="shared" si="95"/>
        <v>20309.557894736841</v>
      </c>
      <c r="AA93" s="150">
        <f t="shared" si="96"/>
        <v>1107.726880697845</v>
      </c>
      <c r="AB93" s="152">
        <v>12.7</v>
      </c>
      <c r="AC93" s="147">
        <v>3</v>
      </c>
      <c r="AD93" s="147">
        <v>2.2000000000000002</v>
      </c>
      <c r="AE93" s="153">
        <v>2.4</v>
      </c>
      <c r="AF93" s="154">
        <v>0.59599999999999997</v>
      </c>
      <c r="AG93" s="155">
        <f t="shared" si="97"/>
        <v>-44.495074805195273</v>
      </c>
      <c r="AH93" s="152">
        <f t="shared" ref="AH93:AH164" si="129">(LOG(Z93/AB93))/(LOG(2))</f>
        <v>10.643114622571344</v>
      </c>
      <c r="AI93" s="156">
        <f t="shared" ref="AI93:AI164" si="130">20*LOG(Z93/AB93)</f>
        <v>64.07793497367814</v>
      </c>
    </row>
    <row r="94" spans="1:35" ht="40.5" customHeight="1" x14ac:dyDescent="0.15">
      <c r="A94" s="641"/>
      <c r="B94" s="644"/>
      <c r="C94" s="657"/>
      <c r="D94" s="137" t="s">
        <v>94</v>
      </c>
      <c r="E94" s="138"/>
      <c r="F94" s="139">
        <v>41334</v>
      </c>
      <c r="G94" s="140">
        <v>650</v>
      </c>
      <c r="H94" s="247" t="s">
        <v>83</v>
      </c>
      <c r="I94" s="141">
        <v>22.3</v>
      </c>
      <c r="J94" s="142">
        <v>14.9</v>
      </c>
      <c r="K94" s="143" t="s">
        <v>523</v>
      </c>
      <c r="L94" s="141">
        <v>5208</v>
      </c>
      <c r="M94" s="142">
        <v>3476</v>
      </c>
      <c r="N94" s="144">
        <f t="shared" si="98"/>
        <v>18.103007999999999</v>
      </c>
      <c r="O94" s="145">
        <f t="shared" si="128"/>
        <v>4.2818740399385566</v>
      </c>
      <c r="P94" s="146">
        <v>63</v>
      </c>
      <c r="Q94" s="147">
        <v>21.8</v>
      </c>
      <c r="R94" s="147">
        <v>11.3</v>
      </c>
      <c r="S94" s="148">
        <v>843</v>
      </c>
      <c r="T94" s="146">
        <v>94</v>
      </c>
      <c r="U94" s="149">
        <v>641</v>
      </c>
      <c r="V94" s="149">
        <v>2548</v>
      </c>
      <c r="W94" s="148">
        <v>19222</v>
      </c>
      <c r="X94" s="146">
        <v>23253</v>
      </c>
      <c r="Y94" s="150">
        <f t="shared" si="94"/>
        <v>1268.2685310221395</v>
      </c>
      <c r="Z94" s="151">
        <f t="shared" si="95"/>
        <v>19295.042553191488</v>
      </c>
      <c r="AA94" s="150">
        <f t="shared" si="96"/>
        <v>1052.3930363800732</v>
      </c>
      <c r="AB94" s="152">
        <v>11.3</v>
      </c>
      <c r="AC94" s="147">
        <v>2.8</v>
      </c>
      <c r="AD94" s="147">
        <v>2.2000000000000002</v>
      </c>
      <c r="AE94" s="153">
        <v>2.2000000000000002</v>
      </c>
      <c r="AF94" s="154">
        <v>0.70799999999999996</v>
      </c>
      <c r="AG94" s="155">
        <f t="shared" si="97"/>
        <v>-42.999334846204619</v>
      </c>
      <c r="AH94" s="152">
        <f t="shared" si="129"/>
        <v>10.737691737616812</v>
      </c>
      <c r="AI94" s="156">
        <f t="shared" si="130"/>
        <v>64.647345944319113</v>
      </c>
    </row>
    <row r="95" spans="1:35" ht="40.5" customHeight="1" x14ac:dyDescent="0.15">
      <c r="A95" s="641"/>
      <c r="B95" s="644"/>
      <c r="C95" s="657"/>
      <c r="D95" s="137" t="s">
        <v>95</v>
      </c>
      <c r="E95" s="138"/>
      <c r="F95" s="139">
        <v>41061</v>
      </c>
      <c r="G95" s="140">
        <v>899</v>
      </c>
      <c r="H95" s="247" t="s">
        <v>83</v>
      </c>
      <c r="I95" s="141">
        <v>22.3</v>
      </c>
      <c r="J95" s="142">
        <v>14.9</v>
      </c>
      <c r="K95" s="143" t="s">
        <v>523</v>
      </c>
      <c r="L95" s="141">
        <v>5280</v>
      </c>
      <c r="M95" s="142">
        <v>3528</v>
      </c>
      <c r="N95" s="144">
        <f t="shared" si="98"/>
        <v>18.627839999999999</v>
      </c>
      <c r="O95" s="145">
        <f t="shared" si="128"/>
        <v>4.2234848484848486</v>
      </c>
      <c r="P95" s="146">
        <v>62</v>
      </c>
      <c r="Q95" s="147">
        <v>21.7</v>
      </c>
      <c r="R95" s="147">
        <v>11.2</v>
      </c>
      <c r="S95" s="148">
        <v>722</v>
      </c>
      <c r="T95" s="146">
        <v>98</v>
      </c>
      <c r="U95" s="149">
        <v>657</v>
      </c>
      <c r="V95" s="149">
        <v>2535</v>
      </c>
      <c r="W95" s="148">
        <v>18325</v>
      </c>
      <c r="X95" s="146">
        <v>26802</v>
      </c>
      <c r="Y95" s="150">
        <f t="shared" si="94"/>
        <v>1502.5375068873293</v>
      </c>
      <c r="Z95" s="151">
        <f t="shared" si="95"/>
        <v>21332.204081632652</v>
      </c>
      <c r="AA95" s="150">
        <f t="shared" si="96"/>
        <v>1195.8971993593029</v>
      </c>
      <c r="AB95" s="152">
        <v>12.9</v>
      </c>
      <c r="AC95" s="147">
        <v>3.5</v>
      </c>
      <c r="AD95" s="147">
        <v>2.6</v>
      </c>
      <c r="AE95" s="153">
        <v>2</v>
      </c>
      <c r="AF95" s="154">
        <v>0.77400000000000002</v>
      </c>
      <c r="AG95" s="155">
        <f t="shared" si="97"/>
        <v>-42.22518078634215</v>
      </c>
      <c r="AH95" s="152">
        <f t="shared" si="129"/>
        <v>10.69144625423556</v>
      </c>
      <c r="AI95" s="156">
        <f t="shared" si="130"/>
        <v>64.368920391084373</v>
      </c>
    </row>
    <row r="96" spans="1:35" ht="40.5" customHeight="1" x14ac:dyDescent="0.15">
      <c r="A96" s="641"/>
      <c r="B96" s="644"/>
      <c r="C96" s="657"/>
      <c r="D96" s="137" t="s">
        <v>96</v>
      </c>
      <c r="E96" s="138"/>
      <c r="F96" s="139">
        <v>40575</v>
      </c>
      <c r="G96" s="140">
        <v>850</v>
      </c>
      <c r="H96" s="247" t="s">
        <v>83</v>
      </c>
      <c r="I96" s="141">
        <v>22.3</v>
      </c>
      <c r="J96" s="142">
        <v>14.9</v>
      </c>
      <c r="K96" s="143" t="s">
        <v>523</v>
      </c>
      <c r="L96" s="141">
        <v>5344</v>
      </c>
      <c r="M96" s="142">
        <v>3516</v>
      </c>
      <c r="N96" s="144">
        <f t="shared" si="98"/>
        <v>18.789504000000001</v>
      </c>
      <c r="O96" s="145">
        <f t="shared" si="128"/>
        <v>4.1729041916167668</v>
      </c>
      <c r="P96" s="146">
        <v>65</v>
      </c>
      <c r="Q96" s="147">
        <v>22.1</v>
      </c>
      <c r="R96" s="147">
        <v>11.5</v>
      </c>
      <c r="S96" s="148">
        <v>793</v>
      </c>
      <c r="T96" s="146">
        <v>90</v>
      </c>
      <c r="U96" s="149">
        <v>609</v>
      </c>
      <c r="V96" s="149">
        <v>2322</v>
      </c>
      <c r="W96" s="148">
        <v>9269</v>
      </c>
      <c r="X96" s="146">
        <v>26441</v>
      </c>
      <c r="Y96" s="150">
        <f t="shared" si="94"/>
        <v>1518.4519338333766</v>
      </c>
      <c r="Z96" s="151">
        <f t="shared" si="95"/>
        <v>22915.533333333333</v>
      </c>
      <c r="AA96" s="150">
        <f t="shared" si="96"/>
        <v>1315.9916759889265</v>
      </c>
      <c r="AB96" s="152">
        <v>12.1</v>
      </c>
      <c r="AC96" s="147">
        <v>2.8</v>
      </c>
      <c r="AD96" s="147">
        <v>2.1</v>
      </c>
      <c r="AE96" s="153">
        <v>1.6</v>
      </c>
      <c r="AF96" s="154">
        <v>0.68799999999999994</v>
      </c>
      <c r="AG96" s="155">
        <f t="shared" si="97"/>
        <v>-43.248231235289779</v>
      </c>
      <c r="AH96" s="152">
        <f t="shared" si="129"/>
        <v>10.887103100373949</v>
      </c>
      <c r="AI96" s="156">
        <f t="shared" si="130"/>
        <v>65.546891981977723</v>
      </c>
    </row>
    <row r="97" spans="1:35" ht="40.5" customHeight="1" x14ac:dyDescent="0.15">
      <c r="A97" s="641"/>
      <c r="B97" s="644"/>
      <c r="C97" s="657"/>
      <c r="D97" s="137" t="s">
        <v>97</v>
      </c>
      <c r="E97" s="138"/>
      <c r="F97" s="139">
        <v>40575</v>
      </c>
      <c r="G97" s="140">
        <v>599</v>
      </c>
      <c r="H97" s="247" t="s">
        <v>83</v>
      </c>
      <c r="I97" s="141">
        <v>22.2</v>
      </c>
      <c r="J97" s="142">
        <v>14.8</v>
      </c>
      <c r="K97" s="143" t="s">
        <v>523</v>
      </c>
      <c r="L97" s="141">
        <v>4352</v>
      </c>
      <c r="M97" s="142">
        <v>2874</v>
      </c>
      <c r="N97" s="144">
        <f t="shared" si="98"/>
        <v>12.507648</v>
      </c>
      <c r="O97" s="145">
        <f t="shared" si="128"/>
        <v>5.101102941176471</v>
      </c>
      <c r="P97" s="146">
        <v>52</v>
      </c>
      <c r="Q97" s="147">
        <v>21.9</v>
      </c>
      <c r="R97" s="147">
        <v>11</v>
      </c>
      <c r="S97" s="148">
        <v>755</v>
      </c>
      <c r="T97" s="146">
        <v>78</v>
      </c>
      <c r="U97" s="149">
        <v>637</v>
      </c>
      <c r="V97" s="149">
        <v>2523</v>
      </c>
      <c r="W97" s="148">
        <v>5091</v>
      </c>
      <c r="X97" s="146">
        <v>32187</v>
      </c>
      <c r="Y97" s="150">
        <f t="shared" si="94"/>
        <v>1236.9505114195274</v>
      </c>
      <c r="Z97" s="151">
        <f t="shared" si="95"/>
        <v>32187</v>
      </c>
      <c r="AA97" s="150">
        <f t="shared" si="96"/>
        <v>1236.9505114195274</v>
      </c>
      <c r="AB97" s="152">
        <v>19.399999999999999</v>
      </c>
      <c r="AC97" s="147">
        <v>3.5</v>
      </c>
      <c r="AD97" s="147">
        <v>2.2999999999999998</v>
      </c>
      <c r="AE97" s="153">
        <v>2.1</v>
      </c>
      <c r="AF97" s="154">
        <v>0.378</v>
      </c>
      <c r="AG97" s="155">
        <f t="shared" si="97"/>
        <v>-48.450164003255487</v>
      </c>
      <c r="AH97" s="152">
        <f t="shared" si="129"/>
        <v>10.696205748462084</v>
      </c>
      <c r="AI97" s="156">
        <f t="shared" si="130"/>
        <v>64.397575401611846</v>
      </c>
    </row>
    <row r="98" spans="1:35" ht="40.5" customHeight="1" x14ac:dyDescent="0.15">
      <c r="A98" s="641"/>
      <c r="B98" s="644"/>
      <c r="C98" s="657"/>
      <c r="D98" s="137" t="s">
        <v>98</v>
      </c>
      <c r="E98" s="138"/>
      <c r="F98" s="139">
        <v>40391</v>
      </c>
      <c r="G98" s="140">
        <v>1199</v>
      </c>
      <c r="H98" s="247" t="s">
        <v>83</v>
      </c>
      <c r="I98" s="141">
        <v>22.3</v>
      </c>
      <c r="J98" s="142">
        <v>14.9</v>
      </c>
      <c r="K98" s="143" t="s">
        <v>523</v>
      </c>
      <c r="L98" s="141">
        <v>5194</v>
      </c>
      <c r="M98" s="142">
        <v>3464</v>
      </c>
      <c r="N98" s="144">
        <f t="shared" si="98"/>
        <v>17.992016</v>
      </c>
      <c r="O98" s="145">
        <f t="shared" si="128"/>
        <v>4.2934154793993065</v>
      </c>
      <c r="P98" s="146">
        <v>66</v>
      </c>
      <c r="Q98" s="147">
        <v>22.2</v>
      </c>
      <c r="R98" s="147">
        <v>11.5</v>
      </c>
      <c r="S98" s="148">
        <v>813</v>
      </c>
      <c r="T98" s="146">
        <v>93</v>
      </c>
      <c r="U98" s="149">
        <v>632</v>
      </c>
      <c r="V98" s="149">
        <v>2430</v>
      </c>
      <c r="W98" s="148">
        <v>9533</v>
      </c>
      <c r="X98" s="146">
        <v>28960</v>
      </c>
      <c r="Y98" s="150">
        <f t="shared" si="94"/>
        <v>1571.0598213517267</v>
      </c>
      <c r="Z98" s="151">
        <f t="shared" si="95"/>
        <v>24289.032258064515</v>
      </c>
      <c r="AA98" s="150">
        <f t="shared" si="96"/>
        <v>1317.6630759724158</v>
      </c>
      <c r="AB98" s="152">
        <v>13.1</v>
      </c>
      <c r="AC98" s="147">
        <v>3</v>
      </c>
      <c r="AD98" s="147">
        <v>2.5</v>
      </c>
      <c r="AE98" s="153">
        <v>1.8</v>
      </c>
      <c r="AF98" s="154">
        <v>0.60099999999999998</v>
      </c>
      <c r="AG98" s="155">
        <f t="shared" si="97"/>
        <v>-44.422510559945209</v>
      </c>
      <c r="AH98" s="152">
        <f t="shared" si="129"/>
        <v>10.856522483074697</v>
      </c>
      <c r="AI98" s="156">
        <f t="shared" si="130"/>
        <v>65.362778320117798</v>
      </c>
    </row>
    <row r="99" spans="1:35" ht="40.5" customHeight="1" x14ac:dyDescent="0.15">
      <c r="A99" s="641"/>
      <c r="B99" s="644"/>
      <c r="C99" s="657"/>
      <c r="D99" s="137" t="s">
        <v>99</v>
      </c>
      <c r="E99" s="138"/>
      <c r="F99" s="139">
        <v>40210</v>
      </c>
      <c r="G99" s="140">
        <v>1000</v>
      </c>
      <c r="H99" s="247" t="s">
        <v>83</v>
      </c>
      <c r="I99" s="141">
        <v>22.3</v>
      </c>
      <c r="J99" s="142">
        <v>14.9</v>
      </c>
      <c r="K99" s="143" t="s">
        <v>523</v>
      </c>
      <c r="L99" s="141">
        <v>5184</v>
      </c>
      <c r="M99" s="142">
        <v>3456</v>
      </c>
      <c r="N99" s="144">
        <f t="shared" si="98"/>
        <v>17.915904000000001</v>
      </c>
      <c r="O99" s="145">
        <f t="shared" si="128"/>
        <v>4.3016975308641978</v>
      </c>
      <c r="P99" s="146">
        <v>66</v>
      </c>
      <c r="Q99" s="147">
        <v>22.1</v>
      </c>
      <c r="R99" s="147">
        <v>11.5</v>
      </c>
      <c r="S99" s="148">
        <v>784</v>
      </c>
      <c r="T99" s="146">
        <v>94</v>
      </c>
      <c r="U99" s="149">
        <v>624</v>
      </c>
      <c r="V99" s="149">
        <v>2398</v>
      </c>
      <c r="W99" s="148">
        <v>9531</v>
      </c>
      <c r="X99" s="146">
        <v>27548</v>
      </c>
      <c r="Y99" s="150">
        <f t="shared" si="94"/>
        <v>1488.7107826177883</v>
      </c>
      <c r="Z99" s="151">
        <f t="shared" si="95"/>
        <v>22858.978723404256</v>
      </c>
      <c r="AA99" s="150">
        <f t="shared" si="96"/>
        <v>1235.3132025977393</v>
      </c>
      <c r="AB99" s="152">
        <v>11.1</v>
      </c>
      <c r="AC99" s="147">
        <v>2.6</v>
      </c>
      <c r="AD99" s="147">
        <v>2</v>
      </c>
      <c r="AE99" s="153">
        <v>2</v>
      </c>
      <c r="AF99" s="154">
        <v>0.71799999999999997</v>
      </c>
      <c r="AG99" s="155">
        <f t="shared" si="97"/>
        <v>-42.877511115153993</v>
      </c>
      <c r="AH99" s="152">
        <f t="shared" si="129"/>
        <v>11.007985557413676</v>
      </c>
      <c r="AI99" s="156">
        <f t="shared" si="130"/>
        <v>66.27467689234814</v>
      </c>
    </row>
    <row r="100" spans="1:35" ht="40.5" customHeight="1" x14ac:dyDescent="0.15">
      <c r="A100" s="641"/>
      <c r="B100" s="644"/>
      <c r="C100" s="657"/>
      <c r="D100" s="137" t="s">
        <v>103</v>
      </c>
      <c r="E100" s="138"/>
      <c r="F100" s="139">
        <v>40057</v>
      </c>
      <c r="G100" s="140">
        <v>1974</v>
      </c>
      <c r="H100" s="247" t="s">
        <v>83</v>
      </c>
      <c r="I100" s="141">
        <v>22.3</v>
      </c>
      <c r="J100" s="142">
        <v>14.9</v>
      </c>
      <c r="K100" s="143" t="s">
        <v>523</v>
      </c>
      <c r="L100" s="141">
        <v>5360</v>
      </c>
      <c r="M100" s="142">
        <v>3515</v>
      </c>
      <c r="N100" s="144">
        <f t="shared" si="98"/>
        <v>18.840399999999999</v>
      </c>
      <c r="O100" s="145">
        <f t="shared" si="128"/>
        <v>4.16044776119403</v>
      </c>
      <c r="P100" s="146">
        <v>66</v>
      </c>
      <c r="Q100" s="147">
        <v>22</v>
      </c>
      <c r="R100" s="147">
        <v>11.7</v>
      </c>
      <c r="S100" s="148">
        <v>854</v>
      </c>
      <c r="T100" s="146">
        <v>94</v>
      </c>
      <c r="U100" s="149">
        <v>635</v>
      </c>
      <c r="V100" s="149">
        <v>2278</v>
      </c>
      <c r="W100" s="148">
        <v>8693</v>
      </c>
      <c r="X100" s="146">
        <v>24505</v>
      </c>
      <c r="Y100" s="150">
        <f t="shared" si="94"/>
        <v>1415.7108488004985</v>
      </c>
      <c r="Z100" s="151">
        <f t="shared" si="95"/>
        <v>20333.936170212764</v>
      </c>
      <c r="AA100" s="150">
        <f t="shared" si="96"/>
        <v>1174.7387894302008</v>
      </c>
      <c r="AB100" s="152">
        <v>8.6</v>
      </c>
      <c r="AC100" s="147">
        <v>2.2000000000000002</v>
      </c>
      <c r="AD100" s="147">
        <v>2.2000000000000002</v>
      </c>
      <c r="AE100" s="153">
        <v>2.4</v>
      </c>
      <c r="AF100" s="154">
        <v>0.63100000000000001</v>
      </c>
      <c r="AG100" s="155">
        <f t="shared" si="97"/>
        <v>-43.99941281511731</v>
      </c>
      <c r="AH100" s="152">
        <f t="shared" si="129"/>
        <v>11.207265233666995</v>
      </c>
      <c r="AI100" s="156">
        <f t="shared" si="130"/>
        <v>67.474460093917244</v>
      </c>
    </row>
    <row r="101" spans="1:35" ht="40.5" customHeight="1" x14ac:dyDescent="0.15">
      <c r="A101" s="641"/>
      <c r="B101" s="644"/>
      <c r="C101" s="657"/>
      <c r="D101" s="137" t="s">
        <v>104</v>
      </c>
      <c r="E101" s="138"/>
      <c r="F101" s="139">
        <v>39873</v>
      </c>
      <c r="G101" s="140">
        <v>1040</v>
      </c>
      <c r="H101" s="247" t="s">
        <v>83</v>
      </c>
      <c r="I101" s="141">
        <v>22.3</v>
      </c>
      <c r="J101" s="142">
        <v>14.9</v>
      </c>
      <c r="K101" s="143" t="s">
        <v>523</v>
      </c>
      <c r="L101" s="141">
        <v>4770</v>
      </c>
      <c r="M101" s="142">
        <v>3153</v>
      </c>
      <c r="N101" s="144">
        <f t="shared" si="98"/>
        <v>15.039809999999999</v>
      </c>
      <c r="O101" s="145">
        <f t="shared" si="128"/>
        <v>4.6750524109014684</v>
      </c>
      <c r="P101" s="146">
        <v>63</v>
      </c>
      <c r="Q101" s="147">
        <v>21.7</v>
      </c>
      <c r="R101" s="147">
        <v>11.5</v>
      </c>
      <c r="S101" s="148">
        <v>663</v>
      </c>
      <c r="T101" s="146">
        <v>92</v>
      </c>
      <c r="U101" s="149">
        <v>620</v>
      </c>
      <c r="V101" s="149">
        <v>2333</v>
      </c>
      <c r="W101" s="148">
        <v>8394</v>
      </c>
      <c r="X101" s="146">
        <v>31490</v>
      </c>
      <c r="Y101" s="150">
        <f t="shared" si="94"/>
        <v>1440.786705946228</v>
      </c>
      <c r="Z101" s="151">
        <f t="shared" si="95"/>
        <v>26698.043478260868</v>
      </c>
      <c r="AA101" s="150">
        <f t="shared" si="96"/>
        <v>1221.5365550413671</v>
      </c>
      <c r="AB101" s="152">
        <v>12.3</v>
      </c>
      <c r="AC101" s="147">
        <v>3.1</v>
      </c>
      <c r="AD101" s="147">
        <v>2.4</v>
      </c>
      <c r="AE101" s="153">
        <v>3.3</v>
      </c>
      <c r="AF101" s="154">
        <v>0.41599999999999998</v>
      </c>
      <c r="AG101" s="155">
        <f t="shared" si="97"/>
        <v>-47.618133387465143</v>
      </c>
      <c r="AH101" s="152">
        <f t="shared" si="129"/>
        <v>11.08385998937613</v>
      </c>
      <c r="AI101" s="156">
        <f t="shared" si="130"/>
        <v>66.731486490841419</v>
      </c>
    </row>
    <row r="102" spans="1:35" ht="40.5" customHeight="1" x14ac:dyDescent="0.15">
      <c r="A102" s="641"/>
      <c r="B102" s="644"/>
      <c r="C102" s="657"/>
      <c r="D102" s="137" t="s">
        <v>105</v>
      </c>
      <c r="E102" s="138"/>
      <c r="F102" s="139">
        <v>39661</v>
      </c>
      <c r="G102" s="140">
        <v>1300</v>
      </c>
      <c r="H102" s="247" t="s">
        <v>83</v>
      </c>
      <c r="I102" s="141">
        <v>22.3</v>
      </c>
      <c r="J102" s="142">
        <v>14.9</v>
      </c>
      <c r="K102" s="143" t="s">
        <v>523</v>
      </c>
      <c r="L102" s="141">
        <v>4770</v>
      </c>
      <c r="M102" s="142">
        <v>3177</v>
      </c>
      <c r="N102" s="144">
        <f t="shared" si="98"/>
        <v>15.15429</v>
      </c>
      <c r="O102" s="145">
        <f t="shared" si="128"/>
        <v>4.6750524109014684</v>
      </c>
      <c r="P102" s="146">
        <v>63</v>
      </c>
      <c r="Q102" s="147">
        <v>21.8</v>
      </c>
      <c r="R102" s="147">
        <v>11.4</v>
      </c>
      <c r="S102" s="148">
        <v>696</v>
      </c>
      <c r="T102" s="146">
        <v>158</v>
      </c>
      <c r="U102" s="149">
        <v>618</v>
      </c>
      <c r="V102" s="149">
        <v>2342</v>
      </c>
      <c r="W102" s="148">
        <v>9210</v>
      </c>
      <c r="X102" s="146">
        <v>34474</v>
      </c>
      <c r="Y102" s="150">
        <f t="shared" si="94"/>
        <v>1577.3160019304626</v>
      </c>
      <c r="Z102" s="151">
        <f t="shared" si="95"/>
        <v>17018.810126582277</v>
      </c>
      <c r="AA102" s="150">
        <f t="shared" si="96"/>
        <v>778.67498829478518</v>
      </c>
      <c r="AB102" s="152">
        <v>8.1</v>
      </c>
      <c r="AC102" s="147">
        <v>3.6</v>
      </c>
      <c r="AD102" s="147">
        <v>3.3</v>
      </c>
      <c r="AE102" s="153">
        <v>3.1</v>
      </c>
      <c r="AF102" s="154">
        <v>0.54900000000000004</v>
      </c>
      <c r="AG102" s="155">
        <f t="shared" si="97"/>
        <v>-45.20855311099816</v>
      </c>
      <c r="AH102" s="152">
        <f t="shared" si="129"/>
        <v>11.03692064579776</v>
      </c>
      <c r="AI102" s="156">
        <f t="shared" si="130"/>
        <v>66.448883482964078</v>
      </c>
    </row>
    <row r="103" spans="1:35" ht="40.5" customHeight="1" x14ac:dyDescent="0.15">
      <c r="A103" s="641"/>
      <c r="B103" s="644"/>
      <c r="C103" s="657"/>
      <c r="D103" s="137" t="s">
        <v>106</v>
      </c>
      <c r="E103" s="138"/>
      <c r="F103" s="139">
        <v>39600</v>
      </c>
      <c r="G103" s="140">
        <v>540</v>
      </c>
      <c r="H103" s="247" t="s">
        <v>83</v>
      </c>
      <c r="I103" s="141">
        <v>22.2</v>
      </c>
      <c r="J103" s="142">
        <v>14.8</v>
      </c>
      <c r="K103" s="143" t="s">
        <v>523</v>
      </c>
      <c r="L103" s="141">
        <v>3906</v>
      </c>
      <c r="M103" s="142">
        <v>2602</v>
      </c>
      <c r="N103" s="144">
        <f t="shared" si="98"/>
        <v>10.163411999999999</v>
      </c>
      <c r="O103" s="145">
        <f t="shared" si="128"/>
        <v>5.6835637480798766</v>
      </c>
      <c r="P103" s="146">
        <v>62</v>
      </c>
      <c r="Q103" s="147">
        <v>22</v>
      </c>
      <c r="R103" s="147">
        <v>10.9</v>
      </c>
      <c r="S103" s="148">
        <v>719</v>
      </c>
      <c r="T103" s="146">
        <v>95</v>
      </c>
      <c r="U103" s="149">
        <v>679</v>
      </c>
      <c r="V103" s="149" t="s">
        <v>88</v>
      </c>
      <c r="W103" s="148">
        <v>1380</v>
      </c>
      <c r="X103" s="146">
        <v>44430</v>
      </c>
      <c r="Y103" s="150">
        <f t="shared" si="94"/>
        <v>1375.4184390065745</v>
      </c>
      <c r="Z103" s="151">
        <f t="shared" si="95"/>
        <v>36479.368421052633</v>
      </c>
      <c r="AA103" s="150">
        <f t="shared" si="96"/>
        <v>1129.290928868556</v>
      </c>
      <c r="AB103" s="152">
        <v>22.5</v>
      </c>
      <c r="AC103" s="147">
        <v>6.4</v>
      </c>
      <c r="AD103" s="147" t="s">
        <v>122</v>
      </c>
      <c r="AE103" s="153">
        <v>5.3</v>
      </c>
      <c r="AF103" s="154">
        <v>0.47299999999999998</v>
      </c>
      <c r="AG103" s="155">
        <f t="shared" si="97"/>
        <v>-46.502777185243772</v>
      </c>
      <c r="AH103" s="152">
        <f t="shared" si="129"/>
        <v>10.662940035098993</v>
      </c>
      <c r="AI103" s="156">
        <f t="shared" si="130"/>
        <v>64.197295850622822</v>
      </c>
    </row>
    <row r="104" spans="1:35" ht="40.5" customHeight="1" x14ac:dyDescent="0.15">
      <c r="A104" s="641"/>
      <c r="B104" s="644"/>
      <c r="C104" s="657"/>
      <c r="D104" s="137" t="s">
        <v>107</v>
      </c>
      <c r="E104" s="138"/>
      <c r="F104" s="139">
        <v>39448</v>
      </c>
      <c r="G104" s="140">
        <v>570</v>
      </c>
      <c r="H104" s="247" t="s">
        <v>83</v>
      </c>
      <c r="I104" s="141">
        <v>22.2</v>
      </c>
      <c r="J104" s="142">
        <v>14.8</v>
      </c>
      <c r="K104" s="143" t="s">
        <v>523</v>
      </c>
      <c r="L104" s="141">
        <v>4312</v>
      </c>
      <c r="M104" s="142">
        <v>2876</v>
      </c>
      <c r="N104" s="144">
        <f t="shared" si="98"/>
        <v>12.401312000000001</v>
      </c>
      <c r="O104" s="145">
        <f t="shared" si="128"/>
        <v>5.1484230055658626</v>
      </c>
      <c r="P104" s="146">
        <v>61</v>
      </c>
      <c r="Q104" s="147">
        <v>21.9</v>
      </c>
      <c r="R104" s="147">
        <v>10.8</v>
      </c>
      <c r="S104" s="148">
        <v>692</v>
      </c>
      <c r="T104" s="146">
        <v>86</v>
      </c>
      <c r="U104" s="149">
        <v>606</v>
      </c>
      <c r="V104" s="149" t="s">
        <v>88</v>
      </c>
      <c r="W104" s="148">
        <v>1165</v>
      </c>
      <c r="X104" s="146">
        <v>34282</v>
      </c>
      <c r="Y104" s="150">
        <f t="shared" si="94"/>
        <v>1293.3548798961124</v>
      </c>
      <c r="Z104" s="151">
        <f t="shared" si="95"/>
        <v>31092.976744186046</v>
      </c>
      <c r="AA104" s="150">
        <f t="shared" si="96"/>
        <v>1173.0427980453112</v>
      </c>
      <c r="AB104" s="152">
        <v>22.2</v>
      </c>
      <c r="AC104" s="147">
        <v>4.7</v>
      </c>
      <c r="AD104" s="147" t="s">
        <v>123</v>
      </c>
      <c r="AE104" s="153">
        <v>3.9</v>
      </c>
      <c r="AF104" s="154">
        <v>0.44500000000000001</v>
      </c>
      <c r="AG104" s="155">
        <f t="shared" si="97"/>
        <v>-47.032799780381367</v>
      </c>
      <c r="AH104" s="152">
        <f t="shared" si="129"/>
        <v>10.451813350481219</v>
      </c>
      <c r="AI104" s="156">
        <f t="shared" si="130"/>
        <v>62.926186551522044</v>
      </c>
    </row>
    <row r="105" spans="1:35" ht="40.5" customHeight="1" x14ac:dyDescent="0.15">
      <c r="A105" s="641"/>
      <c r="B105" s="644"/>
      <c r="C105" s="657"/>
      <c r="D105" s="137" t="s">
        <v>108</v>
      </c>
      <c r="E105" s="138"/>
      <c r="F105" s="139">
        <v>39295</v>
      </c>
      <c r="G105" s="140">
        <v>899</v>
      </c>
      <c r="H105" s="247" t="s">
        <v>83</v>
      </c>
      <c r="I105" s="141">
        <v>22</v>
      </c>
      <c r="J105" s="142">
        <v>15</v>
      </c>
      <c r="K105" s="143" t="s">
        <v>523</v>
      </c>
      <c r="L105" s="141">
        <v>3944</v>
      </c>
      <c r="M105" s="142">
        <v>2622</v>
      </c>
      <c r="N105" s="144">
        <f t="shared" si="98"/>
        <v>10.341168</v>
      </c>
      <c r="O105" s="145">
        <f t="shared" si="128"/>
        <v>5.5780933062880322</v>
      </c>
      <c r="P105" s="146">
        <v>64</v>
      </c>
      <c r="Q105" s="147">
        <v>22.1</v>
      </c>
      <c r="R105" s="147">
        <v>11.3</v>
      </c>
      <c r="S105" s="148">
        <v>703</v>
      </c>
      <c r="T105" s="146">
        <v>87</v>
      </c>
      <c r="U105" s="149">
        <v>561</v>
      </c>
      <c r="V105" s="149">
        <v>2160</v>
      </c>
      <c r="W105" s="148">
        <v>2160</v>
      </c>
      <c r="X105" s="146">
        <v>45366</v>
      </c>
      <c r="Y105" s="150">
        <f t="shared" si="94"/>
        <v>1458.0047516033057</v>
      </c>
      <c r="Z105" s="151">
        <f t="shared" si="95"/>
        <v>40672.965517241377</v>
      </c>
      <c r="AA105" s="150">
        <f t="shared" si="96"/>
        <v>1307.1766738512397</v>
      </c>
      <c r="AB105" s="152">
        <v>20.6</v>
      </c>
      <c r="AC105" s="147">
        <v>5.7</v>
      </c>
      <c r="AD105" s="147">
        <v>5</v>
      </c>
      <c r="AE105" s="153">
        <v>5</v>
      </c>
      <c r="AF105" s="154">
        <v>0.46800000000000003</v>
      </c>
      <c r="AG105" s="155">
        <f t="shared" si="97"/>
        <v>-46.595082938517514</v>
      </c>
      <c r="AH105" s="152">
        <f t="shared" si="129"/>
        <v>10.947210130604525</v>
      </c>
      <c r="AI105" s="156">
        <f t="shared" si="130"/>
        <v>65.908772362971433</v>
      </c>
    </row>
    <row r="106" spans="1:35" ht="40.5" customHeight="1" x14ac:dyDescent="0.15">
      <c r="A106" s="641"/>
      <c r="B106" s="644"/>
      <c r="C106" s="657"/>
      <c r="D106" s="137" t="s">
        <v>109</v>
      </c>
      <c r="E106" s="138"/>
      <c r="F106" s="139">
        <v>38930</v>
      </c>
      <c r="G106" s="140">
        <v>520</v>
      </c>
      <c r="H106" s="247" t="s">
        <v>83</v>
      </c>
      <c r="I106" s="141">
        <v>22.2</v>
      </c>
      <c r="J106" s="142">
        <v>14.8</v>
      </c>
      <c r="K106" s="143" t="s">
        <v>523</v>
      </c>
      <c r="L106" s="141">
        <v>3948</v>
      </c>
      <c r="M106" s="142">
        <v>2622</v>
      </c>
      <c r="N106" s="144">
        <f t="shared" si="98"/>
        <v>10.351656</v>
      </c>
      <c r="O106" s="145">
        <f t="shared" si="128"/>
        <v>5.6231003039513672</v>
      </c>
      <c r="P106" s="146">
        <v>62</v>
      </c>
      <c r="Q106" s="147">
        <v>22.1</v>
      </c>
      <c r="R106" s="147">
        <v>11</v>
      </c>
      <c r="S106" s="148">
        <v>664</v>
      </c>
      <c r="T106" s="146">
        <v>93</v>
      </c>
      <c r="U106" s="149">
        <v>695</v>
      </c>
      <c r="V106" s="149" t="s">
        <v>88</v>
      </c>
      <c r="W106" s="148">
        <v>1385</v>
      </c>
      <c r="X106" s="146">
        <v>39728</v>
      </c>
      <c r="Y106" s="150">
        <f t="shared" si="94"/>
        <v>1256.4495100073048</v>
      </c>
      <c r="Z106" s="151">
        <f t="shared" si="95"/>
        <v>33320.258064516129</v>
      </c>
      <c r="AA106" s="150">
        <f t="shared" si="96"/>
        <v>1053.7963632319331</v>
      </c>
      <c r="AB106" s="152">
        <v>19.8</v>
      </c>
      <c r="AC106" s="147">
        <v>6.2</v>
      </c>
      <c r="AD106" s="147" t="s">
        <v>122</v>
      </c>
      <c r="AE106" s="153">
        <v>5.6</v>
      </c>
      <c r="AF106" s="154">
        <v>0.39200000000000002</v>
      </c>
      <c r="AG106" s="155">
        <f t="shared" si="97"/>
        <v>-48.134278659590855</v>
      </c>
      <c r="AH106" s="152">
        <f t="shared" si="129"/>
        <v>10.716683428738811</v>
      </c>
      <c r="AI106" s="156">
        <f t="shared" si="130"/>
        <v>64.520863321710067</v>
      </c>
    </row>
    <row r="107" spans="1:35" ht="40.5" customHeight="1" x14ac:dyDescent="0.15">
      <c r="A107" s="641"/>
      <c r="B107" s="644"/>
      <c r="C107" s="657"/>
      <c r="D107" s="137" t="s">
        <v>110</v>
      </c>
      <c r="E107" s="138"/>
      <c r="F107" s="139">
        <v>38749</v>
      </c>
      <c r="G107" s="140">
        <v>738</v>
      </c>
      <c r="H107" s="247" t="s">
        <v>83</v>
      </c>
      <c r="I107" s="141">
        <v>22.5</v>
      </c>
      <c r="J107" s="142">
        <v>15</v>
      </c>
      <c r="K107" s="143" t="s">
        <v>523</v>
      </c>
      <c r="L107" s="141">
        <v>3596</v>
      </c>
      <c r="M107" s="142">
        <v>2360</v>
      </c>
      <c r="N107" s="144">
        <f t="shared" si="98"/>
        <v>8.4865600000000008</v>
      </c>
      <c r="O107" s="145">
        <f t="shared" si="128"/>
        <v>6.2569521690767527</v>
      </c>
      <c r="P107" s="146">
        <v>59</v>
      </c>
      <c r="Q107" s="147">
        <v>21.5</v>
      </c>
      <c r="R107" s="147">
        <v>10.8</v>
      </c>
      <c r="S107" s="148">
        <v>736</v>
      </c>
      <c r="T107" s="146">
        <v>103</v>
      </c>
      <c r="U107" s="149">
        <v>674</v>
      </c>
      <c r="V107" s="149">
        <v>2467</v>
      </c>
      <c r="W107" s="148">
        <v>2467</v>
      </c>
      <c r="X107" s="146">
        <v>46681</v>
      </c>
      <c r="Y107" s="150">
        <f t="shared" si="94"/>
        <v>1192.3794451279009</v>
      </c>
      <c r="Z107" s="151">
        <f t="shared" si="95"/>
        <v>35350.660194174758</v>
      </c>
      <c r="AA107" s="150">
        <f t="shared" si="96"/>
        <v>902.96695844637168</v>
      </c>
      <c r="AB107" s="152">
        <v>20.7</v>
      </c>
      <c r="AC107" s="147">
        <v>4.0999999999999996</v>
      </c>
      <c r="AD107" s="147">
        <v>3.3</v>
      </c>
      <c r="AE107" s="153">
        <v>3.3</v>
      </c>
      <c r="AF107" s="154">
        <v>0.56200000000000006</v>
      </c>
      <c r="AG107" s="155">
        <f t="shared" si="97"/>
        <v>-45.005273688618779</v>
      </c>
      <c r="AH107" s="152">
        <f t="shared" si="129"/>
        <v>10.737890675394171</v>
      </c>
      <c r="AI107" s="156">
        <f t="shared" si="130"/>
        <v>64.648543669084233</v>
      </c>
    </row>
    <row r="108" spans="1:35" ht="40.5" customHeight="1" x14ac:dyDescent="0.15">
      <c r="A108" s="641"/>
      <c r="B108" s="644"/>
      <c r="C108" s="657"/>
      <c r="D108" s="137" t="s">
        <v>111</v>
      </c>
      <c r="E108" s="138"/>
      <c r="F108" s="139">
        <v>38384</v>
      </c>
      <c r="G108" s="140">
        <v>560</v>
      </c>
      <c r="H108" s="247" t="s">
        <v>83</v>
      </c>
      <c r="I108" s="141">
        <v>22.2</v>
      </c>
      <c r="J108" s="142">
        <v>14.8</v>
      </c>
      <c r="K108" s="143" t="s">
        <v>523</v>
      </c>
      <c r="L108" s="141">
        <v>3516</v>
      </c>
      <c r="M108" s="142">
        <v>2328</v>
      </c>
      <c r="N108" s="144">
        <f t="shared" si="98"/>
        <v>8.1852479999999996</v>
      </c>
      <c r="O108" s="145">
        <f t="shared" si="128"/>
        <v>6.3139931740614328</v>
      </c>
      <c r="P108" s="146">
        <v>60</v>
      </c>
      <c r="Q108" s="147">
        <v>21.8</v>
      </c>
      <c r="R108" s="147">
        <v>10.8</v>
      </c>
      <c r="S108" s="148">
        <v>637</v>
      </c>
      <c r="T108" s="146">
        <v>92</v>
      </c>
      <c r="U108" s="149">
        <v>718</v>
      </c>
      <c r="V108" s="149" t="s">
        <v>88</v>
      </c>
      <c r="W108" s="148">
        <v>1417</v>
      </c>
      <c r="X108" s="146">
        <v>48891</v>
      </c>
      <c r="Y108" s="150">
        <f t="shared" si="94"/>
        <v>1226.3677016800586</v>
      </c>
      <c r="Z108" s="151">
        <f t="shared" si="95"/>
        <v>41451.065217391304</v>
      </c>
      <c r="AA108" s="150">
        <f t="shared" si="96"/>
        <v>1039.746529685267</v>
      </c>
      <c r="AB108" s="152">
        <v>24</v>
      </c>
      <c r="AC108" s="147">
        <v>5.9</v>
      </c>
      <c r="AD108" s="147" t="s">
        <v>122</v>
      </c>
      <c r="AE108" s="153">
        <v>4.9000000000000004</v>
      </c>
      <c r="AF108" s="154">
        <v>0.35599999999999998</v>
      </c>
      <c r="AG108" s="155">
        <f t="shared" si="97"/>
        <v>-48.971000040542492</v>
      </c>
      <c r="AH108" s="152">
        <f t="shared" si="129"/>
        <v>10.754159055678425</v>
      </c>
      <c r="AI108" s="156">
        <f t="shared" si="130"/>
        <v>64.7464890780128</v>
      </c>
    </row>
    <row r="109" spans="1:35" ht="40.5" customHeight="1" x14ac:dyDescent="0.15">
      <c r="A109" s="641"/>
      <c r="B109" s="644"/>
      <c r="C109" s="657"/>
      <c r="D109" s="137" t="s">
        <v>112</v>
      </c>
      <c r="E109" s="138"/>
      <c r="F109" s="139">
        <v>38200</v>
      </c>
      <c r="G109" s="140">
        <v>700</v>
      </c>
      <c r="H109" s="247" t="s">
        <v>83</v>
      </c>
      <c r="I109" s="141">
        <v>22.5</v>
      </c>
      <c r="J109" s="142">
        <v>15</v>
      </c>
      <c r="K109" s="143" t="s">
        <v>523</v>
      </c>
      <c r="L109" s="141">
        <v>3596</v>
      </c>
      <c r="M109" s="142">
        <v>2360</v>
      </c>
      <c r="N109" s="144">
        <f t="shared" si="98"/>
        <v>8.4865600000000008</v>
      </c>
      <c r="O109" s="145">
        <f t="shared" si="128"/>
        <v>6.2569521690767527</v>
      </c>
      <c r="P109" s="146">
        <v>62</v>
      </c>
      <c r="Q109" s="147">
        <v>21.9</v>
      </c>
      <c r="R109" s="147">
        <v>11</v>
      </c>
      <c r="S109" s="148">
        <v>721</v>
      </c>
      <c r="T109" s="146">
        <v>87</v>
      </c>
      <c r="U109" s="149">
        <v>679</v>
      </c>
      <c r="V109" s="149">
        <v>2677</v>
      </c>
      <c r="W109" s="148">
        <v>2677</v>
      </c>
      <c r="X109" s="146">
        <v>55797</v>
      </c>
      <c r="Y109" s="150">
        <f t="shared" si="94"/>
        <v>1425.230734127407</v>
      </c>
      <c r="Z109" s="151">
        <f t="shared" si="95"/>
        <v>50024.896551724138</v>
      </c>
      <c r="AA109" s="150">
        <f t="shared" si="96"/>
        <v>1277.793071976296</v>
      </c>
      <c r="AB109" s="152">
        <v>26.5</v>
      </c>
      <c r="AC109" s="147">
        <v>5.2</v>
      </c>
      <c r="AD109" s="147">
        <v>4.0999999999999996</v>
      </c>
      <c r="AE109" s="153">
        <v>4.0999999999999996</v>
      </c>
      <c r="AF109" s="154">
        <v>0.61099999999999999</v>
      </c>
      <c r="AG109" s="155">
        <f t="shared" si="97"/>
        <v>-44.279175795148916</v>
      </c>
      <c r="AH109" s="152">
        <f t="shared" si="129"/>
        <v>10.882438203719587</v>
      </c>
      <c r="AI109" s="156">
        <f t="shared" si="130"/>
        <v>65.518806505585019</v>
      </c>
    </row>
    <row r="110" spans="1:35" ht="40.5" customHeight="1" x14ac:dyDescent="0.15">
      <c r="A110" s="641"/>
      <c r="B110" s="644"/>
      <c r="C110" s="657"/>
      <c r="D110" s="137" t="s">
        <v>113</v>
      </c>
      <c r="E110" s="138"/>
      <c r="F110" s="139">
        <v>37834</v>
      </c>
      <c r="G110" s="140">
        <v>324</v>
      </c>
      <c r="H110" s="247" t="s">
        <v>83</v>
      </c>
      <c r="I110" s="141">
        <v>22.7</v>
      </c>
      <c r="J110" s="142">
        <v>15.1</v>
      </c>
      <c r="K110" s="143" t="s">
        <v>523</v>
      </c>
      <c r="L110" s="141">
        <v>3152</v>
      </c>
      <c r="M110" s="142">
        <v>2068</v>
      </c>
      <c r="N110" s="144">
        <f t="shared" si="98"/>
        <v>6.5183359999999997</v>
      </c>
      <c r="O110" s="145">
        <f t="shared" si="128"/>
        <v>7.2017766497461926</v>
      </c>
      <c r="P110" s="146">
        <v>55</v>
      </c>
      <c r="Q110" s="147">
        <v>21</v>
      </c>
      <c r="R110" s="147">
        <v>10.8</v>
      </c>
      <c r="S110" s="148">
        <v>544</v>
      </c>
      <c r="T110" s="146">
        <v>116</v>
      </c>
      <c r="U110" s="149">
        <v>937</v>
      </c>
      <c r="V110" s="149" t="s">
        <v>88</v>
      </c>
      <c r="W110" s="148">
        <v>1890</v>
      </c>
      <c r="X110" s="146">
        <v>56160</v>
      </c>
      <c r="Y110" s="150">
        <f t="shared" si="94"/>
        <v>1082.7988911874868</v>
      </c>
      <c r="Z110" s="151">
        <f t="shared" si="95"/>
        <v>37762.758620689652</v>
      </c>
      <c r="AA110" s="150">
        <f t="shared" si="96"/>
        <v>728.08890959158589</v>
      </c>
      <c r="AB110" s="152">
        <v>19.899999999999999</v>
      </c>
      <c r="AC110" s="147">
        <v>11.4</v>
      </c>
      <c r="AD110" s="147" t="s">
        <v>122</v>
      </c>
      <c r="AE110" s="153">
        <v>12.1</v>
      </c>
      <c r="AF110" s="154">
        <v>0.47099999999999997</v>
      </c>
      <c r="AG110" s="155">
        <f t="shared" si="97"/>
        <v>-46.539581857422078</v>
      </c>
      <c r="AH110" s="152">
        <f t="shared" si="129"/>
        <v>10.889980013270312</v>
      </c>
      <c r="AI110" s="156">
        <f t="shared" si="130"/>
        <v>65.564212723512085</v>
      </c>
    </row>
    <row r="111" spans="1:35" ht="40.5" customHeight="1" x14ac:dyDescent="0.15">
      <c r="A111" s="641"/>
      <c r="B111" s="644"/>
      <c r="C111" s="657"/>
      <c r="D111" s="403" t="s">
        <v>114</v>
      </c>
      <c r="E111" s="404"/>
      <c r="F111" s="405">
        <v>37653</v>
      </c>
      <c r="G111" s="406">
        <v>347</v>
      </c>
      <c r="H111" s="407" t="s">
        <v>83</v>
      </c>
      <c r="I111" s="408">
        <v>22.7</v>
      </c>
      <c r="J111" s="409">
        <v>15.1</v>
      </c>
      <c r="K111" s="410" t="s">
        <v>523</v>
      </c>
      <c r="L111" s="408">
        <v>3152</v>
      </c>
      <c r="M111" s="409">
        <v>2068</v>
      </c>
      <c r="N111" s="411">
        <f t="shared" si="98"/>
        <v>6.5183359999999997</v>
      </c>
      <c r="O111" s="412">
        <f t="shared" si="128"/>
        <v>7.2017766497461926</v>
      </c>
      <c r="P111" s="413">
        <v>57</v>
      </c>
      <c r="Q111" s="414">
        <v>21.1</v>
      </c>
      <c r="R111" s="414">
        <v>10.9</v>
      </c>
      <c r="S111" s="415">
        <v>571</v>
      </c>
      <c r="T111" s="413">
        <v>113</v>
      </c>
      <c r="U111" s="416">
        <v>938</v>
      </c>
      <c r="V111" s="416" t="s">
        <v>88</v>
      </c>
      <c r="W111" s="415">
        <v>1695</v>
      </c>
      <c r="X111" s="413">
        <v>61486</v>
      </c>
      <c r="Y111" s="417">
        <f t="shared" si="94"/>
        <v>1185.4874042655592</v>
      </c>
      <c r="Z111" s="418">
        <f t="shared" si="95"/>
        <v>42441.663716814161</v>
      </c>
      <c r="AA111" s="417">
        <f t="shared" si="96"/>
        <v>818.30104011251001</v>
      </c>
      <c r="AB111" s="419">
        <v>21.6</v>
      </c>
      <c r="AC111" s="414">
        <v>12</v>
      </c>
      <c r="AD111" s="414" t="s">
        <v>122</v>
      </c>
      <c r="AE111" s="420">
        <v>14</v>
      </c>
      <c r="AF111" s="421">
        <v>0.58099999999999996</v>
      </c>
      <c r="AG111" s="422">
        <f t="shared" si="97"/>
        <v>-44.716477352193387</v>
      </c>
      <c r="AH111" s="419">
        <f t="shared" si="129"/>
        <v>10.94023418340236</v>
      </c>
      <c r="AI111" s="423">
        <f t="shared" si="130"/>
        <v>65.866772975851035</v>
      </c>
    </row>
    <row r="112" spans="1:35" ht="40.5" customHeight="1" x14ac:dyDescent="0.15">
      <c r="A112" s="641"/>
      <c r="B112" s="644"/>
      <c r="C112" s="574" t="s">
        <v>517</v>
      </c>
      <c r="D112" s="181" t="s">
        <v>686</v>
      </c>
      <c r="E112" s="424"/>
      <c r="F112" s="179">
        <v>43157</v>
      </c>
      <c r="G112" s="180">
        <v>780</v>
      </c>
      <c r="H112" s="254" t="s">
        <v>83</v>
      </c>
      <c r="I112" s="425">
        <v>22.3</v>
      </c>
      <c r="J112" s="426">
        <v>14.9</v>
      </c>
      <c r="K112" s="427" t="s">
        <v>523</v>
      </c>
      <c r="L112" s="256">
        <v>6000</v>
      </c>
      <c r="M112" s="191">
        <v>4000</v>
      </c>
      <c r="N112" s="185">
        <f t="shared" si="98"/>
        <v>24</v>
      </c>
      <c r="O112" s="186">
        <f t="shared" si="128"/>
        <v>3.7166666666666668</v>
      </c>
      <c r="P112" s="187"/>
      <c r="Q112" s="188"/>
      <c r="R112" s="188"/>
      <c r="S112" s="189"/>
      <c r="T112" s="187"/>
      <c r="U112" s="190"/>
      <c r="V112" s="190"/>
      <c r="W112" s="189"/>
      <c r="X112" s="187"/>
      <c r="Y112" s="191"/>
      <c r="Z112" s="192"/>
      <c r="AA112" s="191"/>
      <c r="AB112" s="193"/>
      <c r="AC112" s="188"/>
      <c r="AD112" s="188"/>
      <c r="AE112" s="194"/>
      <c r="AF112" s="195"/>
      <c r="AG112" s="196"/>
      <c r="AH112" s="193"/>
      <c r="AI112" s="197"/>
    </row>
    <row r="113" spans="1:35" ht="40.5" customHeight="1" x14ac:dyDescent="0.15">
      <c r="A113" s="641"/>
      <c r="B113" s="644"/>
      <c r="C113" s="562"/>
      <c r="D113" s="428" t="s">
        <v>685</v>
      </c>
      <c r="E113" s="429"/>
      <c r="F113" s="139">
        <v>43024</v>
      </c>
      <c r="G113" s="140">
        <v>1300</v>
      </c>
      <c r="H113" s="247" t="s">
        <v>83</v>
      </c>
      <c r="I113" s="394">
        <v>22.3</v>
      </c>
      <c r="J113" s="395">
        <v>14.9</v>
      </c>
      <c r="K113" s="396" t="s">
        <v>523</v>
      </c>
      <c r="L113" s="249">
        <v>6000</v>
      </c>
      <c r="M113" s="150">
        <v>4000</v>
      </c>
      <c r="N113" s="144">
        <f t="shared" ref="N113" si="131">L113*M113/1000000</f>
        <v>24</v>
      </c>
      <c r="O113" s="145">
        <f t="shared" ref="O113" si="132">I113/L113*1000</f>
        <v>3.7166666666666668</v>
      </c>
      <c r="P113" s="146"/>
      <c r="Q113" s="147"/>
      <c r="R113" s="147"/>
      <c r="S113" s="148"/>
      <c r="T113" s="146"/>
      <c r="U113" s="149"/>
      <c r="V113" s="149"/>
      <c r="W113" s="148"/>
      <c r="X113" s="146"/>
      <c r="Y113" s="150"/>
      <c r="Z113" s="151"/>
      <c r="AA113" s="150"/>
      <c r="AB113" s="152"/>
      <c r="AC113" s="147"/>
      <c r="AD113" s="147"/>
      <c r="AE113" s="153"/>
      <c r="AF113" s="154"/>
      <c r="AG113" s="155"/>
      <c r="AH113" s="152"/>
      <c r="AI113" s="156"/>
    </row>
    <row r="114" spans="1:35" ht="40.5" customHeight="1" x14ac:dyDescent="0.15">
      <c r="A114" s="641"/>
      <c r="B114" s="644"/>
      <c r="C114" s="562"/>
      <c r="D114" s="325" t="s">
        <v>675</v>
      </c>
      <c r="E114" s="138"/>
      <c r="F114" s="139">
        <v>42948</v>
      </c>
      <c r="G114" s="140">
        <v>600</v>
      </c>
      <c r="H114" s="247" t="s">
        <v>83</v>
      </c>
      <c r="I114" s="141">
        <v>22.3</v>
      </c>
      <c r="J114" s="142">
        <v>14.9</v>
      </c>
      <c r="K114" s="396" t="s">
        <v>523</v>
      </c>
      <c r="L114" s="141">
        <v>6288</v>
      </c>
      <c r="M114" s="142">
        <v>4056</v>
      </c>
      <c r="N114" s="144">
        <f t="shared" si="98"/>
        <v>25.504128000000001</v>
      </c>
      <c r="O114" s="145">
        <f t="shared" si="128"/>
        <v>3.5464376590330788</v>
      </c>
      <c r="P114" s="146">
        <v>78</v>
      </c>
      <c r="Q114" s="147">
        <v>23.5</v>
      </c>
      <c r="R114" s="147">
        <v>12.9</v>
      </c>
      <c r="S114" s="148">
        <v>1272</v>
      </c>
      <c r="T114" s="146">
        <v>77</v>
      </c>
      <c r="U114" s="149">
        <v>649</v>
      </c>
      <c r="V114" s="149">
        <v>2643</v>
      </c>
      <c r="W114" s="148">
        <v>21195</v>
      </c>
      <c r="X114" s="146">
        <v>29611</v>
      </c>
      <c r="Y114" s="150">
        <f t="shared" si="94"/>
        <v>2354.3358418307225</v>
      </c>
      <c r="Z114" s="151">
        <f t="shared" si="95"/>
        <v>29995.558441558442</v>
      </c>
      <c r="AA114" s="150">
        <f t="shared" si="96"/>
        <v>2384.9116319843683</v>
      </c>
      <c r="AB114" s="152">
        <v>6.7</v>
      </c>
      <c r="AC114" s="147">
        <v>3.3</v>
      </c>
      <c r="AD114" s="147">
        <v>2.6</v>
      </c>
      <c r="AE114" s="153">
        <v>1.7</v>
      </c>
      <c r="AF114" s="154">
        <v>0.73</v>
      </c>
      <c r="AG114" s="155">
        <f t="shared" si="97"/>
        <v>-42.733542797590886</v>
      </c>
      <c r="AH114" s="152">
        <f t="shared" si="129"/>
        <v>12.128300175075896</v>
      </c>
      <c r="AI114" s="156">
        <f t="shared" si="130"/>
        <v>73.019642982291188</v>
      </c>
    </row>
    <row r="115" spans="1:35" ht="40.5" customHeight="1" x14ac:dyDescent="0.15">
      <c r="A115" s="641"/>
      <c r="B115" s="644"/>
      <c r="C115" s="562"/>
      <c r="D115" s="325" t="s">
        <v>650</v>
      </c>
      <c r="E115" s="138"/>
      <c r="F115" s="139">
        <v>42767</v>
      </c>
      <c r="G115" s="140">
        <v>780</v>
      </c>
      <c r="H115" s="247" t="s">
        <v>83</v>
      </c>
      <c r="I115" s="394">
        <v>22.3</v>
      </c>
      <c r="J115" s="395">
        <v>14.9</v>
      </c>
      <c r="K115" s="396" t="s">
        <v>523</v>
      </c>
      <c r="L115" s="249">
        <v>6000</v>
      </c>
      <c r="M115" s="150">
        <v>4000</v>
      </c>
      <c r="N115" s="144">
        <f t="shared" si="98"/>
        <v>24</v>
      </c>
      <c r="O115" s="145">
        <f t="shared" si="128"/>
        <v>3.7166666666666668</v>
      </c>
      <c r="P115" s="146">
        <v>78</v>
      </c>
      <c r="Q115" s="147">
        <v>23.4</v>
      </c>
      <c r="R115" s="147">
        <v>12.6</v>
      </c>
      <c r="S115" s="148">
        <v>1317</v>
      </c>
      <c r="T115" s="146">
        <v>81</v>
      </c>
      <c r="U115" s="149">
        <v>690</v>
      </c>
      <c r="V115" s="149">
        <v>2764</v>
      </c>
      <c r="W115" s="148">
        <v>21502</v>
      </c>
      <c r="X115" s="146">
        <v>30480</v>
      </c>
      <c r="Y115" s="150">
        <f t="shared" si="94"/>
        <v>2206.5193347945865</v>
      </c>
      <c r="Z115" s="151">
        <f t="shared" si="95"/>
        <v>29351.111111111109</v>
      </c>
      <c r="AA115" s="150">
        <f t="shared" si="96"/>
        <v>2124.7963964688611</v>
      </c>
      <c r="AB115" s="152">
        <v>8</v>
      </c>
      <c r="AC115" s="147">
        <v>3.5</v>
      </c>
      <c r="AD115" s="147">
        <v>2.5</v>
      </c>
      <c r="AE115" s="153">
        <v>1.8</v>
      </c>
      <c r="AF115" s="154">
        <v>0.7</v>
      </c>
      <c r="AG115" s="155">
        <f t="shared" si="97"/>
        <v>-43.098039199714862</v>
      </c>
      <c r="AH115" s="152">
        <f t="shared" si="129"/>
        <v>11.841127498358308</v>
      </c>
      <c r="AI115" s="156">
        <f t="shared" si="130"/>
        <v>71.290691189748998</v>
      </c>
    </row>
    <row r="116" spans="1:35" ht="40.5" customHeight="1" x14ac:dyDescent="0.15">
      <c r="A116" s="641"/>
      <c r="B116" s="644"/>
      <c r="C116" s="562"/>
      <c r="D116" s="430" t="s">
        <v>651</v>
      </c>
      <c r="E116" s="138"/>
      <c r="F116" s="139">
        <v>42614</v>
      </c>
      <c r="G116" s="140">
        <v>600</v>
      </c>
      <c r="H116" s="137" t="s">
        <v>140</v>
      </c>
      <c r="I116" s="141">
        <v>22.3</v>
      </c>
      <c r="J116" s="142">
        <v>14.9</v>
      </c>
      <c r="K116" s="143" t="s">
        <v>523</v>
      </c>
      <c r="L116" s="249">
        <v>6000</v>
      </c>
      <c r="M116" s="150">
        <v>4000</v>
      </c>
      <c r="N116" s="144">
        <f t="shared" ref="N116" si="133">L116*M116/1000000</f>
        <v>24</v>
      </c>
      <c r="O116" s="145">
        <f t="shared" ref="O116" si="134">I116/L116*1000</f>
        <v>3.7166666666666668</v>
      </c>
      <c r="P116" s="146">
        <v>77</v>
      </c>
      <c r="Q116" s="147">
        <v>23.4</v>
      </c>
      <c r="R116" s="147">
        <v>12.4</v>
      </c>
      <c r="S116" s="148">
        <v>1262</v>
      </c>
      <c r="T116" s="146">
        <v>69</v>
      </c>
      <c r="U116" s="149">
        <v>631</v>
      </c>
      <c r="V116" s="149">
        <v>2516</v>
      </c>
      <c r="W116" s="148">
        <v>20116</v>
      </c>
      <c r="X116" s="146">
        <v>28761</v>
      </c>
      <c r="Y116" s="150">
        <f t="shared" ref="Y116" si="135">X116/(O116)^2</f>
        <v>2082.076856562569</v>
      </c>
      <c r="Z116" s="151">
        <f t="shared" ref="Z116" si="136">78*X116/T116</f>
        <v>32512.434782608696</v>
      </c>
      <c r="AA116" s="150">
        <f t="shared" ref="AA116" si="137">Z116/(O116)^2</f>
        <v>2353.6520987229042</v>
      </c>
      <c r="AB116" s="152">
        <v>10.199999999999999</v>
      </c>
      <c r="AC116" s="147">
        <v>3.9</v>
      </c>
      <c r="AD116" s="147">
        <v>2.8</v>
      </c>
      <c r="AE116" s="153">
        <v>1.9</v>
      </c>
      <c r="AF116" s="154">
        <v>0.78</v>
      </c>
      <c r="AG116" s="155">
        <f t="shared" ref="AG116" si="138">20*LOG(AF116/100)</f>
        <v>-42.158107946190391</v>
      </c>
      <c r="AH116" s="152">
        <f t="shared" ref="AH116" si="139">(LOG(Z116/AB116))/(LOG(2))</f>
        <v>11.638206732703512</v>
      </c>
      <c r="AI116" s="156">
        <f t="shared" ref="AI116" si="140">20*LOG(Z116/AB116)</f>
        <v>70.068986445645109</v>
      </c>
    </row>
    <row r="117" spans="1:35" ht="40.5" customHeight="1" x14ac:dyDescent="0.15">
      <c r="A117" s="641"/>
      <c r="B117" s="644"/>
      <c r="C117" s="562"/>
      <c r="D117" s="137" t="s">
        <v>142</v>
      </c>
      <c r="E117" s="138"/>
      <c r="F117" s="139">
        <v>42278</v>
      </c>
      <c r="G117" s="140">
        <v>600</v>
      </c>
      <c r="H117" s="137" t="s">
        <v>140</v>
      </c>
      <c r="I117" s="141">
        <v>22.3</v>
      </c>
      <c r="J117" s="142">
        <v>14.9</v>
      </c>
      <c r="K117" s="143" t="s">
        <v>523</v>
      </c>
      <c r="L117" s="141">
        <v>5208</v>
      </c>
      <c r="M117" s="142">
        <v>3476</v>
      </c>
      <c r="N117" s="144">
        <f>L117*M117/1000000</f>
        <v>18.103007999999999</v>
      </c>
      <c r="O117" s="145">
        <f t="shared" si="128"/>
        <v>4.2818740399385566</v>
      </c>
      <c r="P117" s="146">
        <v>65</v>
      </c>
      <c r="Q117" s="147">
        <v>22.2</v>
      </c>
      <c r="R117" s="147">
        <v>11.4</v>
      </c>
      <c r="S117" s="148">
        <v>753</v>
      </c>
      <c r="T117" s="146">
        <v>78</v>
      </c>
      <c r="U117" s="149">
        <v>592</v>
      </c>
      <c r="V117" s="149">
        <v>2384</v>
      </c>
      <c r="W117" s="148">
        <v>20835</v>
      </c>
      <c r="X117" s="146">
        <v>23986</v>
      </c>
      <c r="Y117" s="150">
        <f t="shared" ref="Y117:Y151" si="141">X117/(O117)^2</f>
        <v>1308.2479243580201</v>
      </c>
      <c r="Z117" s="151">
        <f t="shared" ref="Z117:Z151" si="142">78*X117/T117</f>
        <v>23986</v>
      </c>
      <c r="AA117" s="150">
        <f>Z117/(O117)^2</f>
        <v>1308.2479243580201</v>
      </c>
      <c r="AB117" s="152">
        <v>12.7</v>
      </c>
      <c r="AC117" s="147">
        <v>3</v>
      </c>
      <c r="AD117" s="147">
        <v>2.2000000000000002</v>
      </c>
      <c r="AE117" s="153">
        <v>1.9</v>
      </c>
      <c r="AF117" s="154">
        <v>0.67200000000000004</v>
      </c>
      <c r="AG117" s="155">
        <f>20*LOG(AF117/100)</f>
        <v>-43.452614538923491</v>
      </c>
      <c r="AH117" s="152">
        <f t="shared" si="129"/>
        <v>10.883148375837225</v>
      </c>
      <c r="AI117" s="156">
        <f t="shared" si="130"/>
        <v>65.523082167774874</v>
      </c>
    </row>
    <row r="118" spans="1:35" ht="40.5" customHeight="1" x14ac:dyDescent="0.15">
      <c r="A118" s="641"/>
      <c r="B118" s="644"/>
      <c r="C118" s="562"/>
      <c r="D118" s="137" t="s">
        <v>137</v>
      </c>
      <c r="E118" s="138"/>
      <c r="F118" s="139">
        <v>42036</v>
      </c>
      <c r="G118" s="140">
        <v>870</v>
      </c>
      <c r="H118" s="137" t="s">
        <v>140</v>
      </c>
      <c r="I118" s="141">
        <v>22.3</v>
      </c>
      <c r="J118" s="142">
        <v>14.9</v>
      </c>
      <c r="K118" s="143" t="s">
        <v>523</v>
      </c>
      <c r="L118" s="141">
        <v>6024</v>
      </c>
      <c r="M118" s="142">
        <v>4022</v>
      </c>
      <c r="N118" s="144">
        <f>L118*M118/1000000</f>
        <v>24.228528000000001</v>
      </c>
      <c r="O118" s="145">
        <f t="shared" si="128"/>
        <v>3.7018592297476762</v>
      </c>
      <c r="P118" s="146">
        <v>72</v>
      </c>
      <c r="Q118" s="147">
        <v>22.8</v>
      </c>
      <c r="R118" s="147">
        <v>11.8</v>
      </c>
      <c r="S118" s="148">
        <v>1169</v>
      </c>
      <c r="T118" s="146">
        <v>103</v>
      </c>
      <c r="U118" s="149">
        <v>814</v>
      </c>
      <c r="V118" s="149">
        <v>3133</v>
      </c>
      <c r="W118" s="148">
        <v>24368</v>
      </c>
      <c r="X118" s="146">
        <v>34082</v>
      </c>
      <c r="Y118" s="150">
        <f t="shared" si="141"/>
        <v>2487.054328926783</v>
      </c>
      <c r="Z118" s="151">
        <f t="shared" si="142"/>
        <v>25809.669902912621</v>
      </c>
      <c r="AA118" s="150">
        <f>Z118/(O118)^2</f>
        <v>1883.4003655950394</v>
      </c>
      <c r="AB118" s="152">
        <v>12.4</v>
      </c>
      <c r="AC118" s="147">
        <v>2.8</v>
      </c>
      <c r="AD118" s="147">
        <v>1.8</v>
      </c>
      <c r="AE118" s="153">
        <v>1.4</v>
      </c>
      <c r="AF118" s="154">
        <v>0.52100000000000002</v>
      </c>
      <c r="AG118" s="155">
        <f>20*LOG(AF118/100)</f>
        <v>-45.663245534009505</v>
      </c>
      <c r="AH118" s="152">
        <f t="shared" si="129"/>
        <v>11.023355854010438</v>
      </c>
      <c r="AI118" s="156">
        <f t="shared" si="130"/>
        <v>66.367215298705673</v>
      </c>
    </row>
    <row r="119" spans="1:35" ht="40.5" customHeight="1" x14ac:dyDescent="0.15">
      <c r="A119" s="641"/>
      <c r="B119" s="644"/>
      <c r="C119" s="562"/>
      <c r="D119" s="137" t="s">
        <v>115</v>
      </c>
      <c r="E119" s="138"/>
      <c r="F119" s="139">
        <v>41609</v>
      </c>
      <c r="G119" s="140">
        <v>650</v>
      </c>
      <c r="H119" s="247" t="s">
        <v>83</v>
      </c>
      <c r="I119" s="141">
        <v>22.3</v>
      </c>
      <c r="J119" s="142">
        <v>14.9</v>
      </c>
      <c r="K119" s="143" t="s">
        <v>523</v>
      </c>
      <c r="L119" s="141">
        <v>5208</v>
      </c>
      <c r="M119" s="142">
        <v>3476</v>
      </c>
      <c r="N119" s="144">
        <f t="shared" ref="N119:N385" si="143">L119*M119/1000000</f>
        <v>18.103007999999999</v>
      </c>
      <c r="O119" s="145">
        <f t="shared" si="128"/>
        <v>4.2818740399385566</v>
      </c>
      <c r="P119" s="146">
        <v>65</v>
      </c>
      <c r="Q119" s="147">
        <v>22.1</v>
      </c>
      <c r="R119" s="147">
        <v>11.4</v>
      </c>
      <c r="S119" s="148">
        <v>855</v>
      </c>
      <c r="T119" s="146">
        <v>94</v>
      </c>
      <c r="U119" s="149">
        <v>633</v>
      </c>
      <c r="V119" s="149">
        <v>2515</v>
      </c>
      <c r="W119" s="148">
        <v>18304</v>
      </c>
      <c r="X119" s="146">
        <v>26990</v>
      </c>
      <c r="Y119" s="150">
        <f t="shared" si="141"/>
        <v>1472.0925322447661</v>
      </c>
      <c r="Z119" s="151">
        <f t="shared" si="142"/>
        <v>22395.957446808512</v>
      </c>
      <c r="AA119" s="150">
        <f t="shared" ref="AA119:AA385" si="144">Z119/(O119)^2</f>
        <v>1221.5235905860827</v>
      </c>
      <c r="AB119" s="152">
        <v>13.2</v>
      </c>
      <c r="AC119" s="147">
        <v>3</v>
      </c>
      <c r="AD119" s="147">
        <v>2.2999999999999998</v>
      </c>
      <c r="AE119" s="153">
        <v>2.6</v>
      </c>
      <c r="AF119" s="154">
        <v>0.74199999999999999</v>
      </c>
      <c r="AG119" s="155">
        <f t="shared" ref="AG119:AG385" si="145">20*LOG(AF119/100)</f>
        <v>-42.591921894419464</v>
      </c>
      <c r="AH119" s="152">
        <f t="shared" si="129"/>
        <v>10.728484699067735</v>
      </c>
      <c r="AI119" s="156">
        <f t="shared" si="130"/>
        <v>64.591914048828983</v>
      </c>
    </row>
    <row r="120" spans="1:35" ht="40.5" customHeight="1" x14ac:dyDescent="0.15">
      <c r="A120" s="641"/>
      <c r="B120" s="645"/>
      <c r="C120" s="561"/>
      <c r="D120" s="157" t="s">
        <v>121</v>
      </c>
      <c r="E120" s="158"/>
      <c r="F120" s="159">
        <v>41091</v>
      </c>
      <c r="G120" s="160">
        <v>799</v>
      </c>
      <c r="H120" s="250" t="s">
        <v>83</v>
      </c>
      <c r="I120" s="161">
        <v>22.3</v>
      </c>
      <c r="J120" s="162">
        <v>14.9</v>
      </c>
      <c r="K120" s="163" t="s">
        <v>523</v>
      </c>
      <c r="L120" s="161">
        <v>5280</v>
      </c>
      <c r="M120" s="162">
        <v>3528</v>
      </c>
      <c r="N120" s="164">
        <f t="shared" si="143"/>
        <v>18.627839999999999</v>
      </c>
      <c r="O120" s="165">
        <f t="shared" si="128"/>
        <v>4.2234848484848486</v>
      </c>
      <c r="P120" s="166">
        <v>65</v>
      </c>
      <c r="Q120" s="167">
        <v>22.1</v>
      </c>
      <c r="R120" s="167">
        <v>11.2</v>
      </c>
      <c r="S120" s="168">
        <v>827</v>
      </c>
      <c r="T120" s="166">
        <v>98</v>
      </c>
      <c r="U120" s="169">
        <v>631</v>
      </c>
      <c r="V120" s="169">
        <v>2646</v>
      </c>
      <c r="W120" s="168">
        <v>21607</v>
      </c>
      <c r="X120" s="166">
        <v>27698</v>
      </c>
      <c r="Y120" s="170">
        <f t="shared" si="141"/>
        <v>1552.7678481369021</v>
      </c>
      <c r="Z120" s="171">
        <f t="shared" si="142"/>
        <v>22045.34693877551</v>
      </c>
      <c r="AA120" s="170">
        <f t="shared" si="144"/>
        <v>1235.8764505579425</v>
      </c>
      <c r="AB120" s="172">
        <v>13.6</v>
      </c>
      <c r="AC120" s="167">
        <v>3.2</v>
      </c>
      <c r="AD120" s="167">
        <v>2</v>
      </c>
      <c r="AE120" s="173">
        <v>1.9</v>
      </c>
      <c r="AF120" s="174">
        <v>0.61199999999999999</v>
      </c>
      <c r="AG120" s="175">
        <f t="shared" si="145"/>
        <v>-44.264971557088771</v>
      </c>
      <c r="AH120" s="172">
        <f t="shared" si="129"/>
        <v>10.662651814740377</v>
      </c>
      <c r="AI120" s="176">
        <f t="shared" si="130"/>
        <v>64.195560591156749</v>
      </c>
    </row>
    <row r="121" spans="1:35" ht="40.5" customHeight="1" x14ac:dyDescent="0.15">
      <c r="A121" s="641"/>
      <c r="B121" s="648" t="s">
        <v>147</v>
      </c>
      <c r="C121" s="617" t="s">
        <v>143</v>
      </c>
      <c r="D121" s="279" t="s">
        <v>652</v>
      </c>
      <c r="E121" s="178"/>
      <c r="F121" s="179">
        <v>42826</v>
      </c>
      <c r="G121" s="180">
        <v>1250</v>
      </c>
      <c r="H121" s="181" t="s">
        <v>83</v>
      </c>
      <c r="I121" s="182">
        <v>23.5</v>
      </c>
      <c r="J121" s="183">
        <v>15.7</v>
      </c>
      <c r="K121" s="280" t="s">
        <v>523</v>
      </c>
      <c r="L121" s="182">
        <v>6016</v>
      </c>
      <c r="M121" s="183">
        <v>4016</v>
      </c>
      <c r="N121" s="185">
        <f t="shared" si="143"/>
        <v>24.160256</v>
      </c>
      <c r="O121" s="186">
        <f t="shared" si="128"/>
        <v>3.90625</v>
      </c>
      <c r="P121" s="187">
        <v>86</v>
      </c>
      <c r="Q121" s="188">
        <v>24.3</v>
      </c>
      <c r="R121" s="188">
        <v>14</v>
      </c>
      <c r="S121" s="189">
        <v>1483</v>
      </c>
      <c r="T121" s="187">
        <v>69</v>
      </c>
      <c r="U121" s="190">
        <v>568</v>
      </c>
      <c r="V121" s="190">
        <v>2189</v>
      </c>
      <c r="W121" s="189">
        <v>269321</v>
      </c>
      <c r="X121" s="187">
        <v>41782</v>
      </c>
      <c r="Y121" s="191">
        <f t="shared" si="141"/>
        <v>2738.225152</v>
      </c>
      <c r="Z121" s="192">
        <f t="shared" si="142"/>
        <v>47231.82608695652</v>
      </c>
      <c r="AA121" s="191">
        <f t="shared" si="144"/>
        <v>3095.3849544347827</v>
      </c>
      <c r="AB121" s="193">
        <v>4.2</v>
      </c>
      <c r="AC121" s="188">
        <v>1.2</v>
      </c>
      <c r="AD121" s="188">
        <v>1.1000000000000001</v>
      </c>
      <c r="AE121" s="194">
        <v>1.3</v>
      </c>
      <c r="AF121" s="195">
        <v>0.25</v>
      </c>
      <c r="AG121" s="196">
        <f t="shared" si="145"/>
        <v>-52.04119982655925</v>
      </c>
      <c r="AH121" s="193">
        <f t="shared" si="129"/>
        <v>13.457082366008867</v>
      </c>
      <c r="AI121" s="197">
        <f t="shared" si="130"/>
        <v>81.019708925789743</v>
      </c>
    </row>
    <row r="122" spans="1:35" ht="40.5" customHeight="1" x14ac:dyDescent="0.15">
      <c r="A122" s="641"/>
      <c r="B122" s="649"/>
      <c r="C122" s="618"/>
      <c r="D122" s="431" t="s">
        <v>641</v>
      </c>
      <c r="E122" s="246"/>
      <c r="F122" s="225">
        <v>42675</v>
      </c>
      <c r="G122" s="226">
        <v>700</v>
      </c>
      <c r="H122" s="227" t="s">
        <v>83</v>
      </c>
      <c r="I122" s="228">
        <v>23.5</v>
      </c>
      <c r="J122" s="229">
        <v>15.6</v>
      </c>
      <c r="K122" s="230" t="s">
        <v>523</v>
      </c>
      <c r="L122" s="228">
        <v>5568</v>
      </c>
      <c r="M122" s="229">
        <v>3712</v>
      </c>
      <c r="N122" s="231">
        <f t="shared" ref="N122" si="146">L122*M122/1000000</f>
        <v>20.668416000000001</v>
      </c>
      <c r="O122" s="232">
        <f t="shared" ref="O122" si="147">I122/L122*1000</f>
        <v>4.2205459770114944</v>
      </c>
      <c r="P122" s="233">
        <v>84</v>
      </c>
      <c r="Q122" s="234">
        <v>24.1</v>
      </c>
      <c r="R122" s="234">
        <v>14</v>
      </c>
      <c r="S122" s="235">
        <v>1306</v>
      </c>
      <c r="T122" s="233">
        <v>77</v>
      </c>
      <c r="U122" s="236">
        <v>595</v>
      </c>
      <c r="V122" s="236">
        <v>2321</v>
      </c>
      <c r="W122" s="235">
        <v>18889</v>
      </c>
      <c r="X122" s="233">
        <v>34027</v>
      </c>
      <c r="Y122" s="237">
        <f t="shared" ref="Y122" si="148">X122/(O122)^2</f>
        <v>1910.2332038895427</v>
      </c>
      <c r="Z122" s="238">
        <f t="shared" ref="Z122" si="149">78*X122/T122</f>
        <v>34468.909090909088</v>
      </c>
      <c r="AA122" s="237">
        <f t="shared" ref="AA122" si="150">Z122/(O122)^2</f>
        <v>1935.0414273166793</v>
      </c>
      <c r="AB122" s="239">
        <v>2.9</v>
      </c>
      <c r="AC122" s="234">
        <v>2.2999999999999998</v>
      </c>
      <c r="AD122" s="234">
        <v>2.1</v>
      </c>
      <c r="AE122" s="240">
        <v>2.1</v>
      </c>
      <c r="AF122" s="241">
        <v>0.51</v>
      </c>
      <c r="AG122" s="242">
        <f t="shared" ref="AG122" si="151">20*LOG(AF122/100)</f>
        <v>-45.848596478041273</v>
      </c>
      <c r="AH122" s="239">
        <f t="shared" ref="AH122" si="152">(LOG(Z122/AB122))/(LOG(2))</f>
        <v>13.536955118773324</v>
      </c>
      <c r="AI122" s="243">
        <f t="shared" ref="AI122" si="153">20*LOG(Z122/AB122)</f>
        <v>81.500590814156837</v>
      </c>
    </row>
    <row r="123" spans="1:35" ht="40.5" customHeight="1" x14ac:dyDescent="0.15">
      <c r="A123" s="641"/>
      <c r="B123" s="649"/>
      <c r="C123" s="618"/>
      <c r="D123" s="431" t="s">
        <v>632</v>
      </c>
      <c r="E123" s="246"/>
      <c r="F123" s="225">
        <v>42583</v>
      </c>
      <c r="G123" s="226">
        <v>650</v>
      </c>
      <c r="H123" s="227" t="s">
        <v>140</v>
      </c>
      <c r="I123" s="228">
        <v>23.5</v>
      </c>
      <c r="J123" s="229">
        <v>15.6</v>
      </c>
      <c r="K123" s="230" t="s">
        <v>523</v>
      </c>
      <c r="L123" s="228">
        <v>6016</v>
      </c>
      <c r="M123" s="229">
        <v>4016</v>
      </c>
      <c r="N123" s="231">
        <f t="shared" si="143"/>
        <v>24.160256</v>
      </c>
      <c r="O123" s="232">
        <f t="shared" si="128"/>
        <v>3.90625</v>
      </c>
      <c r="P123" s="233">
        <v>86</v>
      </c>
      <c r="Q123" s="234">
        <v>24.8</v>
      </c>
      <c r="R123" s="234">
        <v>13.9</v>
      </c>
      <c r="S123" s="235">
        <v>1192</v>
      </c>
      <c r="T123" s="233">
        <v>63</v>
      </c>
      <c r="U123" s="236">
        <v>497</v>
      </c>
      <c r="V123" s="236">
        <v>1990</v>
      </c>
      <c r="W123" s="235">
        <v>15703</v>
      </c>
      <c r="X123" s="233">
        <v>29317</v>
      </c>
      <c r="Y123" s="237">
        <f t="shared" si="141"/>
        <v>1921.318912</v>
      </c>
      <c r="Z123" s="238">
        <f t="shared" si="142"/>
        <v>36297.238095238092</v>
      </c>
      <c r="AA123" s="237">
        <f t="shared" si="144"/>
        <v>2378.7757958095235</v>
      </c>
      <c r="AB123" s="239">
        <v>3.8</v>
      </c>
      <c r="AC123" s="234">
        <v>1.6</v>
      </c>
      <c r="AD123" s="234">
        <v>1.5</v>
      </c>
      <c r="AE123" s="240">
        <v>2</v>
      </c>
      <c r="AF123" s="241">
        <v>0.41</v>
      </c>
      <c r="AG123" s="242">
        <f t="shared" si="145"/>
        <v>-47.744322865605291</v>
      </c>
      <c r="AH123" s="239">
        <f t="shared" si="129"/>
        <v>13.221572736820429</v>
      </c>
      <c r="AI123" s="243">
        <f t="shared" si="130"/>
        <v>79.601799672721313</v>
      </c>
    </row>
    <row r="124" spans="1:35" ht="40.5" customHeight="1" x14ac:dyDescent="0.15">
      <c r="A124" s="641"/>
      <c r="B124" s="649"/>
      <c r="C124" s="618"/>
      <c r="D124" s="227" t="s">
        <v>196</v>
      </c>
      <c r="E124" s="246"/>
      <c r="F124" s="225">
        <v>42370</v>
      </c>
      <c r="G124" s="226">
        <v>2000</v>
      </c>
      <c r="H124" s="227" t="s">
        <v>208</v>
      </c>
      <c r="I124" s="228">
        <v>23.5</v>
      </c>
      <c r="J124" s="229">
        <v>15.7</v>
      </c>
      <c r="K124" s="230" t="s">
        <v>523</v>
      </c>
      <c r="L124" s="228">
        <v>5568</v>
      </c>
      <c r="M124" s="229">
        <v>3712</v>
      </c>
      <c r="N124" s="231">
        <f t="shared" ref="N124:N151" si="154">L124*M124/1000000</f>
        <v>20.668416000000001</v>
      </c>
      <c r="O124" s="232">
        <f t="shared" si="128"/>
        <v>4.2205459770114944</v>
      </c>
      <c r="P124" s="233">
        <v>83</v>
      </c>
      <c r="Q124" s="234">
        <v>24</v>
      </c>
      <c r="R124" s="234">
        <v>14</v>
      </c>
      <c r="S124" s="235">
        <v>1324</v>
      </c>
      <c r="T124" s="233">
        <v>75</v>
      </c>
      <c r="U124" s="234">
        <v>578</v>
      </c>
      <c r="V124" s="234">
        <v>2298</v>
      </c>
      <c r="W124" s="235">
        <v>954963</v>
      </c>
      <c r="X124" s="233">
        <v>42590</v>
      </c>
      <c r="Y124" s="237">
        <f t="shared" si="141"/>
        <v>2390.949309479402</v>
      </c>
      <c r="Z124" s="238">
        <f t="shared" si="142"/>
        <v>44293.599999999999</v>
      </c>
      <c r="AA124" s="237">
        <f t="shared" ref="AA124:AA151" si="155">Z124/(O124)^2</f>
        <v>2486.5872818585781</v>
      </c>
      <c r="AB124" s="239">
        <v>3.9</v>
      </c>
      <c r="AC124" s="234">
        <v>1.2</v>
      </c>
      <c r="AD124" s="234">
        <v>1</v>
      </c>
      <c r="AE124" s="240" t="s">
        <v>621</v>
      </c>
      <c r="AF124" s="241">
        <v>0.48099999999999998</v>
      </c>
      <c r="AG124" s="242">
        <f t="shared" ref="AG124:AG137" si="156">20*LOG(AF124/100)</f>
        <v>-46.357098472523361</v>
      </c>
      <c r="AH124" s="239">
        <f t="shared" si="129"/>
        <v>13.471336513829181</v>
      </c>
      <c r="AI124" s="243">
        <f t="shared" si="130"/>
        <v>81.10552744692059</v>
      </c>
    </row>
    <row r="125" spans="1:35" ht="40.5" customHeight="1" x14ac:dyDescent="0.15">
      <c r="A125" s="641"/>
      <c r="B125" s="649"/>
      <c r="C125" s="618"/>
      <c r="D125" s="137" t="s">
        <v>193</v>
      </c>
      <c r="E125" s="138"/>
      <c r="F125" s="139">
        <v>42064</v>
      </c>
      <c r="G125" s="140">
        <v>1200</v>
      </c>
      <c r="H125" s="137" t="s">
        <v>208</v>
      </c>
      <c r="I125" s="141">
        <v>23.5</v>
      </c>
      <c r="J125" s="142">
        <v>15.6</v>
      </c>
      <c r="K125" s="143" t="s">
        <v>523</v>
      </c>
      <c r="L125" s="141">
        <v>6016</v>
      </c>
      <c r="M125" s="142">
        <v>4016</v>
      </c>
      <c r="N125" s="144">
        <f t="shared" si="154"/>
        <v>24.160256</v>
      </c>
      <c r="O125" s="145">
        <f t="shared" si="128"/>
        <v>3.90625</v>
      </c>
      <c r="P125" s="146">
        <v>87</v>
      </c>
      <c r="Q125" s="147">
        <v>24.5</v>
      </c>
      <c r="R125" s="147">
        <v>14.6</v>
      </c>
      <c r="S125" s="148">
        <v>1333</v>
      </c>
      <c r="T125" s="146">
        <v>72</v>
      </c>
      <c r="U125" s="149">
        <v>572</v>
      </c>
      <c r="V125" s="149">
        <v>2267</v>
      </c>
      <c r="W125" s="148">
        <v>17954</v>
      </c>
      <c r="X125" s="146">
        <v>32962</v>
      </c>
      <c r="Y125" s="150">
        <f t="shared" si="141"/>
        <v>2160.1976319999999</v>
      </c>
      <c r="Z125" s="151">
        <f t="shared" si="142"/>
        <v>35708.833333333336</v>
      </c>
      <c r="AA125" s="150">
        <f t="shared" si="155"/>
        <v>2340.2141013333335</v>
      </c>
      <c r="AB125" s="152">
        <v>1.9</v>
      </c>
      <c r="AC125" s="147">
        <v>1.5</v>
      </c>
      <c r="AD125" s="147">
        <v>1.3</v>
      </c>
      <c r="AE125" s="153">
        <v>2.2000000000000002</v>
      </c>
      <c r="AF125" s="154">
        <v>0.39600000000000002</v>
      </c>
      <c r="AG125" s="155">
        <f t="shared" si="156"/>
        <v>-48.046096281489753</v>
      </c>
      <c r="AH125" s="152">
        <f t="shared" si="129"/>
        <v>14.197993960453198</v>
      </c>
      <c r="AI125" s="156">
        <f t="shared" si="130"/>
        <v>85.480441207049154</v>
      </c>
    </row>
    <row r="126" spans="1:35" ht="40.5" customHeight="1" x14ac:dyDescent="0.15">
      <c r="A126" s="641"/>
      <c r="B126" s="649"/>
      <c r="C126" s="618"/>
      <c r="D126" s="137" t="s">
        <v>192</v>
      </c>
      <c r="E126" s="138"/>
      <c r="F126" s="139">
        <v>42005</v>
      </c>
      <c r="G126" s="140">
        <v>900</v>
      </c>
      <c r="H126" s="137" t="s">
        <v>208</v>
      </c>
      <c r="I126" s="141">
        <v>23.5</v>
      </c>
      <c r="J126" s="142">
        <v>15.6</v>
      </c>
      <c r="K126" s="143" t="s">
        <v>523</v>
      </c>
      <c r="L126" s="141">
        <v>6016</v>
      </c>
      <c r="M126" s="142">
        <v>4016</v>
      </c>
      <c r="N126" s="144">
        <f t="shared" si="154"/>
        <v>24.160256</v>
      </c>
      <c r="O126" s="145">
        <f t="shared" si="128"/>
        <v>3.90625</v>
      </c>
      <c r="P126" s="146">
        <v>84</v>
      </c>
      <c r="Q126" s="147">
        <v>24.1</v>
      </c>
      <c r="R126" s="147">
        <v>14</v>
      </c>
      <c r="S126" s="148">
        <v>1438</v>
      </c>
      <c r="T126" s="146">
        <v>83</v>
      </c>
      <c r="U126" s="149">
        <v>651</v>
      </c>
      <c r="V126" s="149">
        <v>2473</v>
      </c>
      <c r="W126" s="148">
        <v>20001</v>
      </c>
      <c r="X126" s="146">
        <v>36391</v>
      </c>
      <c r="Y126" s="150">
        <f t="shared" si="141"/>
        <v>2384.920576</v>
      </c>
      <c r="Z126" s="151">
        <f t="shared" si="142"/>
        <v>34198.77108433735</v>
      </c>
      <c r="AA126" s="150">
        <f t="shared" si="155"/>
        <v>2241.2506617831327</v>
      </c>
      <c r="AB126" s="152">
        <v>3.2</v>
      </c>
      <c r="AC126" s="147">
        <v>2.2999999999999998</v>
      </c>
      <c r="AD126" s="147">
        <v>2.2000000000000002</v>
      </c>
      <c r="AE126" s="153">
        <v>2.2000000000000002</v>
      </c>
      <c r="AF126" s="154">
        <v>0.50700000000000001</v>
      </c>
      <c r="AG126" s="155">
        <f t="shared" si="156"/>
        <v>-45.899840813333277</v>
      </c>
      <c r="AH126" s="152">
        <f t="shared" si="129"/>
        <v>13.383584957957725</v>
      </c>
      <c r="AI126" s="156">
        <f t="shared" si="130"/>
        <v>80.577210437250756</v>
      </c>
    </row>
    <row r="127" spans="1:35" ht="40.5" customHeight="1" x14ac:dyDescent="0.15">
      <c r="A127" s="641"/>
      <c r="B127" s="649"/>
      <c r="C127" s="618"/>
      <c r="D127" s="137" t="s">
        <v>158</v>
      </c>
      <c r="E127" s="138"/>
      <c r="F127" s="139">
        <v>41640</v>
      </c>
      <c r="G127" s="140">
        <v>650</v>
      </c>
      <c r="H127" s="137" t="s">
        <v>202</v>
      </c>
      <c r="I127" s="141">
        <v>23.2</v>
      </c>
      <c r="J127" s="142">
        <v>15.4</v>
      </c>
      <c r="K127" s="143" t="s">
        <v>523</v>
      </c>
      <c r="L127" s="141">
        <v>6016</v>
      </c>
      <c r="M127" s="142">
        <v>4016</v>
      </c>
      <c r="N127" s="144">
        <f t="shared" si="154"/>
        <v>24.160256</v>
      </c>
      <c r="O127" s="145">
        <f t="shared" si="128"/>
        <v>3.8563829787234041</v>
      </c>
      <c r="P127" s="146">
        <v>82</v>
      </c>
      <c r="Q127" s="147">
        <v>24.3</v>
      </c>
      <c r="R127" s="147">
        <v>12.8</v>
      </c>
      <c r="S127" s="148">
        <v>1385</v>
      </c>
      <c r="T127" s="146">
        <v>78</v>
      </c>
      <c r="U127" s="149">
        <v>629</v>
      </c>
      <c r="V127" s="149">
        <v>2481</v>
      </c>
      <c r="W127" s="148">
        <v>20022</v>
      </c>
      <c r="X127" s="146">
        <v>35999</v>
      </c>
      <c r="Y127" s="150">
        <f t="shared" si="141"/>
        <v>2420.6395357907254</v>
      </c>
      <c r="Z127" s="151">
        <f t="shared" si="142"/>
        <v>35999</v>
      </c>
      <c r="AA127" s="150">
        <f t="shared" si="155"/>
        <v>2420.6395357907254</v>
      </c>
      <c r="AB127" s="152">
        <v>8.5</v>
      </c>
      <c r="AC127" s="147">
        <v>3</v>
      </c>
      <c r="AD127" s="147">
        <v>2.7</v>
      </c>
      <c r="AE127" s="153">
        <v>3.1</v>
      </c>
      <c r="AF127" s="154">
        <v>0.47199999999999998</v>
      </c>
      <c r="AG127" s="155">
        <f t="shared" si="156"/>
        <v>-46.521160027318246</v>
      </c>
      <c r="AH127" s="152">
        <f t="shared" si="129"/>
        <v>12.048206369435208</v>
      </c>
      <c r="AI127" s="156">
        <f t="shared" si="130"/>
        <v>72.537430222996619</v>
      </c>
    </row>
    <row r="128" spans="1:35" ht="40.5" customHeight="1" x14ac:dyDescent="0.15">
      <c r="A128" s="641"/>
      <c r="B128" s="649"/>
      <c r="C128" s="618"/>
      <c r="D128" s="137" t="s">
        <v>159</v>
      </c>
      <c r="E128" s="138"/>
      <c r="F128" s="139">
        <v>41548</v>
      </c>
      <c r="G128" s="140">
        <v>800</v>
      </c>
      <c r="H128" s="137" t="s">
        <v>202</v>
      </c>
      <c r="I128" s="141">
        <v>23.5</v>
      </c>
      <c r="J128" s="142">
        <v>15.6</v>
      </c>
      <c r="K128" s="143" t="s">
        <v>523</v>
      </c>
      <c r="L128" s="141">
        <v>6016</v>
      </c>
      <c r="M128" s="142">
        <v>4016</v>
      </c>
      <c r="N128" s="144">
        <f t="shared" si="154"/>
        <v>24.160256</v>
      </c>
      <c r="O128" s="145">
        <f t="shared" si="128"/>
        <v>3.90625</v>
      </c>
      <c r="P128" s="146">
        <v>83</v>
      </c>
      <c r="Q128" s="147">
        <v>24</v>
      </c>
      <c r="R128" s="147">
        <v>13.9</v>
      </c>
      <c r="S128" s="148">
        <v>1338</v>
      </c>
      <c r="T128" s="146">
        <v>78</v>
      </c>
      <c r="U128" s="149">
        <v>622</v>
      </c>
      <c r="V128" s="149">
        <v>2483</v>
      </c>
      <c r="W128" s="148">
        <v>19842</v>
      </c>
      <c r="X128" s="146">
        <v>34114</v>
      </c>
      <c r="Y128" s="150">
        <f t="shared" si="141"/>
        <v>2235.6951039999999</v>
      </c>
      <c r="Z128" s="151">
        <f t="shared" si="142"/>
        <v>34114</v>
      </c>
      <c r="AA128" s="150">
        <f t="shared" si="155"/>
        <v>2235.6951039999999</v>
      </c>
      <c r="AB128" s="152">
        <v>3.6</v>
      </c>
      <c r="AC128" s="147">
        <v>2.7</v>
      </c>
      <c r="AD128" s="147">
        <v>2.2999999999999998</v>
      </c>
      <c r="AE128" s="153">
        <v>2.7</v>
      </c>
      <c r="AF128" s="154">
        <v>0.60599999999999998</v>
      </c>
      <c r="AG128" s="155">
        <f t="shared" si="156"/>
        <v>-44.350547516674283</v>
      </c>
      <c r="AH128" s="152">
        <f t="shared" si="129"/>
        <v>13.210079399503337</v>
      </c>
      <c r="AI128" s="156">
        <f t="shared" si="130"/>
        <v>79.532602887066744</v>
      </c>
    </row>
    <row r="129" spans="1:35" ht="40.5" customHeight="1" x14ac:dyDescent="0.15">
      <c r="A129" s="641"/>
      <c r="B129" s="649"/>
      <c r="C129" s="618"/>
      <c r="D129" s="137" t="s">
        <v>160</v>
      </c>
      <c r="E129" s="138"/>
      <c r="F129" s="139">
        <v>41306</v>
      </c>
      <c r="G129" s="140">
        <v>1200</v>
      </c>
      <c r="H129" s="137" t="s">
        <v>202</v>
      </c>
      <c r="I129" s="141">
        <v>23.5</v>
      </c>
      <c r="J129" s="142">
        <v>15.6</v>
      </c>
      <c r="K129" s="143" t="s">
        <v>523</v>
      </c>
      <c r="L129" s="141">
        <v>6036</v>
      </c>
      <c r="M129" s="142">
        <v>4020</v>
      </c>
      <c r="N129" s="144">
        <f t="shared" si="154"/>
        <v>24.264720000000001</v>
      </c>
      <c r="O129" s="145">
        <f t="shared" si="128"/>
        <v>3.8933068257123922</v>
      </c>
      <c r="P129" s="146">
        <v>83</v>
      </c>
      <c r="Q129" s="147">
        <v>24.2</v>
      </c>
      <c r="R129" s="147">
        <v>13.7</v>
      </c>
      <c r="S129" s="148">
        <v>1256</v>
      </c>
      <c r="T129" s="146">
        <v>69</v>
      </c>
      <c r="U129" s="149">
        <v>552</v>
      </c>
      <c r="V129" s="149">
        <v>2192</v>
      </c>
      <c r="W129" s="148">
        <v>16665</v>
      </c>
      <c r="X129" s="146">
        <v>26236</v>
      </c>
      <c r="Y129" s="150">
        <f t="shared" si="141"/>
        <v>1730.853696434586</v>
      </c>
      <c r="Z129" s="151">
        <f t="shared" si="142"/>
        <v>29658.08695652174</v>
      </c>
      <c r="AA129" s="150">
        <f t="shared" si="155"/>
        <v>1956.6172220564886</v>
      </c>
      <c r="AB129" s="152">
        <v>3.3</v>
      </c>
      <c r="AC129" s="147">
        <v>1.4</v>
      </c>
      <c r="AD129" s="147">
        <v>0.8</v>
      </c>
      <c r="AE129" s="153">
        <v>1.3</v>
      </c>
      <c r="AF129" s="154">
        <v>0.63600000000000001</v>
      </c>
      <c r="AG129" s="155">
        <f t="shared" si="156"/>
        <v>-43.930857687031725</v>
      </c>
      <c r="AH129" s="152">
        <f t="shared" si="129"/>
        <v>13.13367189732978</v>
      </c>
      <c r="AI129" s="156">
        <f t="shared" si="130"/>
        <v>79.072583886106699</v>
      </c>
    </row>
    <row r="130" spans="1:35" ht="40.5" customHeight="1" x14ac:dyDescent="0.15">
      <c r="A130" s="641"/>
      <c r="B130" s="649"/>
      <c r="C130" s="618"/>
      <c r="D130" s="137" t="s">
        <v>161</v>
      </c>
      <c r="E130" s="138"/>
      <c r="F130" s="139">
        <v>41214</v>
      </c>
      <c r="G130" s="140">
        <v>897</v>
      </c>
      <c r="H130" s="137" t="s">
        <v>202</v>
      </c>
      <c r="I130" s="141">
        <v>23.6</v>
      </c>
      <c r="J130" s="142">
        <v>15.7</v>
      </c>
      <c r="K130" s="143" t="s">
        <v>523</v>
      </c>
      <c r="L130" s="141">
        <v>6036</v>
      </c>
      <c r="M130" s="142">
        <v>4020</v>
      </c>
      <c r="N130" s="144">
        <f t="shared" si="154"/>
        <v>24.264720000000001</v>
      </c>
      <c r="O130" s="145">
        <f t="shared" si="128"/>
        <v>3.9098740888005299</v>
      </c>
      <c r="P130" s="146">
        <v>84</v>
      </c>
      <c r="Q130" s="147">
        <v>24.2</v>
      </c>
      <c r="R130" s="147">
        <v>13.9</v>
      </c>
      <c r="S130" s="148">
        <v>1284</v>
      </c>
      <c r="T130" s="146">
        <v>69</v>
      </c>
      <c r="U130" s="149">
        <v>547</v>
      </c>
      <c r="V130" s="149">
        <v>2195</v>
      </c>
      <c r="W130" s="148">
        <v>17210</v>
      </c>
      <c r="X130" s="146">
        <v>24066</v>
      </c>
      <c r="Y130" s="150">
        <f t="shared" si="141"/>
        <v>1574.2669160011492</v>
      </c>
      <c r="Z130" s="151">
        <f t="shared" si="142"/>
        <v>27205.043478260868</v>
      </c>
      <c r="AA130" s="150">
        <f t="shared" si="155"/>
        <v>1779.6060789578207</v>
      </c>
      <c r="AB130" s="152">
        <v>2.7</v>
      </c>
      <c r="AC130" s="147">
        <v>1.3</v>
      </c>
      <c r="AD130" s="147">
        <v>1.1000000000000001</v>
      </c>
      <c r="AE130" s="153">
        <v>1</v>
      </c>
      <c r="AF130" s="154">
        <v>0.52700000000000002</v>
      </c>
      <c r="AG130" s="155">
        <f t="shared" si="156"/>
        <v>-45.563787695749063</v>
      </c>
      <c r="AH130" s="152">
        <f t="shared" si="129"/>
        <v>13.298627106343638</v>
      </c>
      <c r="AI130" s="156">
        <f t="shared" si="130"/>
        <v>80.065713203190555</v>
      </c>
    </row>
    <row r="131" spans="1:35" ht="40.5" customHeight="1" x14ac:dyDescent="0.15">
      <c r="A131" s="641"/>
      <c r="B131" s="649"/>
      <c r="C131" s="618"/>
      <c r="D131" s="137" t="s">
        <v>162</v>
      </c>
      <c r="E131" s="138"/>
      <c r="F131" s="139">
        <v>41000</v>
      </c>
      <c r="G131" s="140">
        <v>699</v>
      </c>
      <c r="H131" s="137" t="s">
        <v>202</v>
      </c>
      <c r="I131" s="141">
        <v>23.2</v>
      </c>
      <c r="J131" s="142">
        <v>15.4</v>
      </c>
      <c r="K131" s="143" t="s">
        <v>523</v>
      </c>
      <c r="L131" s="141">
        <v>6080</v>
      </c>
      <c r="M131" s="142">
        <v>4012</v>
      </c>
      <c r="N131" s="144">
        <f t="shared" si="154"/>
        <v>24.392959999999999</v>
      </c>
      <c r="O131" s="145">
        <f t="shared" si="128"/>
        <v>3.8157894736842102</v>
      </c>
      <c r="P131" s="146">
        <v>81</v>
      </c>
      <c r="Q131" s="147">
        <v>24.1</v>
      </c>
      <c r="R131" s="147">
        <v>13.2</v>
      </c>
      <c r="S131" s="148">
        <v>1131</v>
      </c>
      <c r="T131" s="146">
        <v>71</v>
      </c>
      <c r="U131" s="149">
        <v>573</v>
      </c>
      <c r="V131" s="149">
        <v>2168</v>
      </c>
      <c r="W131" s="148">
        <v>7974</v>
      </c>
      <c r="X131" s="146">
        <v>25961</v>
      </c>
      <c r="Y131" s="150">
        <f t="shared" si="141"/>
        <v>1783.0051843043998</v>
      </c>
      <c r="Z131" s="151">
        <f t="shared" si="142"/>
        <v>28520.535211267605</v>
      </c>
      <c r="AA131" s="150">
        <f t="shared" si="155"/>
        <v>1958.7944278273687</v>
      </c>
      <c r="AB131" s="152">
        <v>4.5999999999999996</v>
      </c>
      <c r="AC131" s="147">
        <v>3.7</v>
      </c>
      <c r="AD131" s="147">
        <v>2.9</v>
      </c>
      <c r="AE131" s="153">
        <v>2.5</v>
      </c>
      <c r="AF131" s="154">
        <v>0.502</v>
      </c>
      <c r="AG131" s="155">
        <f t="shared" si="156"/>
        <v>-45.985925657099614</v>
      </c>
      <c r="AH131" s="152">
        <f t="shared" si="129"/>
        <v>12.59807957377298</v>
      </c>
      <c r="AI131" s="156">
        <f t="shared" si="130"/>
        <v>75.847996789347405</v>
      </c>
    </row>
    <row r="132" spans="1:35" ht="40.5" customHeight="1" x14ac:dyDescent="0.15">
      <c r="A132" s="641"/>
      <c r="B132" s="649"/>
      <c r="C132" s="618"/>
      <c r="D132" s="137" t="s">
        <v>163</v>
      </c>
      <c r="E132" s="138"/>
      <c r="F132" s="139">
        <v>40634</v>
      </c>
      <c r="G132" s="140">
        <v>799</v>
      </c>
      <c r="H132" s="137" t="s">
        <v>202</v>
      </c>
      <c r="I132" s="141">
        <v>23.6</v>
      </c>
      <c r="J132" s="142">
        <v>15.6</v>
      </c>
      <c r="K132" s="143" t="s">
        <v>523</v>
      </c>
      <c r="L132" s="141">
        <v>4992</v>
      </c>
      <c r="M132" s="142">
        <v>3280</v>
      </c>
      <c r="N132" s="144">
        <f t="shared" si="154"/>
        <v>16.373760000000001</v>
      </c>
      <c r="O132" s="145">
        <f t="shared" si="128"/>
        <v>4.7275641025641031</v>
      </c>
      <c r="P132" s="146">
        <v>80</v>
      </c>
      <c r="Q132" s="147">
        <v>23.5</v>
      </c>
      <c r="R132" s="147">
        <v>13.6</v>
      </c>
      <c r="S132" s="148">
        <v>1183</v>
      </c>
      <c r="T132" s="146">
        <v>84</v>
      </c>
      <c r="U132" s="149">
        <v>673</v>
      </c>
      <c r="V132" s="149">
        <v>2545</v>
      </c>
      <c r="W132" s="148">
        <v>21106</v>
      </c>
      <c r="X132" s="146">
        <v>41817</v>
      </c>
      <c r="Y132" s="150">
        <f t="shared" si="141"/>
        <v>1871.0182352197639</v>
      </c>
      <c r="Z132" s="151">
        <f t="shared" si="142"/>
        <v>38830.071428571428</v>
      </c>
      <c r="AA132" s="150">
        <f t="shared" si="155"/>
        <v>1737.3740755612093</v>
      </c>
      <c r="AB132" s="152">
        <v>4.0999999999999996</v>
      </c>
      <c r="AC132" s="147">
        <v>3</v>
      </c>
      <c r="AD132" s="147">
        <v>3.3</v>
      </c>
      <c r="AE132" s="153">
        <v>3.3</v>
      </c>
      <c r="AF132" s="154">
        <v>0.312</v>
      </c>
      <c r="AG132" s="155">
        <f t="shared" si="156"/>
        <v>-50.116908119631141</v>
      </c>
      <c r="AH132" s="152">
        <f t="shared" si="129"/>
        <v>13.209262830929424</v>
      </c>
      <c r="AI132" s="156">
        <f t="shared" si="130"/>
        <v>79.527686654381455</v>
      </c>
    </row>
    <row r="133" spans="1:35" ht="40.5" customHeight="1" x14ac:dyDescent="0.15">
      <c r="A133" s="641"/>
      <c r="B133" s="649"/>
      <c r="C133" s="618"/>
      <c r="D133" s="137" t="s">
        <v>164</v>
      </c>
      <c r="E133" s="138"/>
      <c r="F133" s="139">
        <v>40452</v>
      </c>
      <c r="G133" s="140">
        <v>699</v>
      </c>
      <c r="H133" s="137" t="s">
        <v>202</v>
      </c>
      <c r="I133" s="141">
        <v>23.1</v>
      </c>
      <c r="J133" s="142">
        <v>15.4</v>
      </c>
      <c r="K133" s="143" t="s">
        <v>523</v>
      </c>
      <c r="L133" s="141">
        <v>4672</v>
      </c>
      <c r="M133" s="142">
        <v>3084</v>
      </c>
      <c r="N133" s="144">
        <f t="shared" si="154"/>
        <v>14.408448</v>
      </c>
      <c r="O133" s="145">
        <f t="shared" si="128"/>
        <v>4.9443493150684938</v>
      </c>
      <c r="P133" s="146">
        <v>67</v>
      </c>
      <c r="Q133" s="147">
        <v>22.5</v>
      </c>
      <c r="R133" s="147">
        <v>11.3</v>
      </c>
      <c r="S133" s="148">
        <v>919</v>
      </c>
      <c r="T133" s="146">
        <v>89</v>
      </c>
      <c r="U133" s="149">
        <v>722</v>
      </c>
      <c r="V133" s="149">
        <v>2738</v>
      </c>
      <c r="W133" s="148">
        <v>10811</v>
      </c>
      <c r="X133" s="146">
        <v>33658</v>
      </c>
      <c r="Y133" s="150">
        <f t="shared" si="141"/>
        <v>1376.7973281460238</v>
      </c>
      <c r="Z133" s="151">
        <f t="shared" si="142"/>
        <v>29498.022471910113</v>
      </c>
      <c r="AA133" s="150">
        <f t="shared" si="155"/>
        <v>1206.6313662403356</v>
      </c>
      <c r="AB133" s="152">
        <v>15.7</v>
      </c>
      <c r="AC133" s="147">
        <v>3.1</v>
      </c>
      <c r="AD133" s="147">
        <v>2.8</v>
      </c>
      <c r="AE133" s="153">
        <v>3</v>
      </c>
      <c r="AF133" s="154">
        <v>0.497</v>
      </c>
      <c r="AG133" s="155">
        <f t="shared" si="156"/>
        <v>-46.072872225333363</v>
      </c>
      <c r="AH133" s="152">
        <f t="shared" si="129"/>
        <v>10.875637965931629</v>
      </c>
      <c r="AI133" s="156">
        <f t="shared" si="130"/>
        <v>65.477864994548554</v>
      </c>
    </row>
    <row r="134" spans="1:35" ht="40.5" customHeight="1" x14ac:dyDescent="0.15">
      <c r="A134" s="641"/>
      <c r="B134" s="649"/>
      <c r="C134" s="618"/>
      <c r="D134" s="137" t="s">
        <v>165</v>
      </c>
      <c r="E134" s="138"/>
      <c r="F134" s="139">
        <v>40422</v>
      </c>
      <c r="G134" s="140">
        <v>1200</v>
      </c>
      <c r="H134" s="137" t="s">
        <v>202</v>
      </c>
      <c r="I134" s="141">
        <v>23.6</v>
      </c>
      <c r="J134" s="142">
        <v>15.6</v>
      </c>
      <c r="K134" s="143" t="s">
        <v>523</v>
      </c>
      <c r="L134" s="141">
        <v>4991</v>
      </c>
      <c r="M134" s="142">
        <v>3280</v>
      </c>
      <c r="N134" s="144">
        <f t="shared" si="154"/>
        <v>16.370480000000001</v>
      </c>
      <c r="O134" s="145">
        <f t="shared" si="128"/>
        <v>4.7285113203766791</v>
      </c>
      <c r="P134" s="146">
        <v>80</v>
      </c>
      <c r="Q134" s="147">
        <v>23.5</v>
      </c>
      <c r="R134" s="147">
        <v>13.9</v>
      </c>
      <c r="S134" s="148">
        <v>1167</v>
      </c>
      <c r="T134" s="146">
        <v>83</v>
      </c>
      <c r="U134" s="149">
        <v>658</v>
      </c>
      <c r="V134" s="149">
        <v>2627</v>
      </c>
      <c r="W134" s="148">
        <v>21150</v>
      </c>
      <c r="X134" s="146">
        <v>41265</v>
      </c>
      <c r="Y134" s="150">
        <f t="shared" si="141"/>
        <v>1845.5804590365547</v>
      </c>
      <c r="Z134" s="151">
        <f t="shared" si="142"/>
        <v>38779.156626506025</v>
      </c>
      <c r="AA134" s="150">
        <f t="shared" si="155"/>
        <v>1734.400913311461</v>
      </c>
      <c r="AB134" s="152">
        <v>3.3</v>
      </c>
      <c r="AC134" s="147">
        <v>3</v>
      </c>
      <c r="AD134" s="147">
        <v>3.2</v>
      </c>
      <c r="AE134" s="153">
        <v>2.7</v>
      </c>
      <c r="AF134" s="154">
        <v>0.33700000000000002</v>
      </c>
      <c r="AG134" s="155">
        <f t="shared" si="156"/>
        <v>-49.447401982573226</v>
      </c>
      <c r="AH134" s="152">
        <f t="shared" si="129"/>
        <v>13.52052778296896</v>
      </c>
      <c r="AI134" s="156">
        <f t="shared" si="130"/>
        <v>81.40168839763767</v>
      </c>
    </row>
    <row r="135" spans="1:35" ht="40.5" customHeight="1" x14ac:dyDescent="0.15">
      <c r="A135" s="641"/>
      <c r="B135" s="649"/>
      <c r="C135" s="618"/>
      <c r="D135" s="137" t="s">
        <v>203</v>
      </c>
      <c r="E135" s="138"/>
      <c r="F135" s="139">
        <v>39995</v>
      </c>
      <c r="G135" s="140">
        <v>1815</v>
      </c>
      <c r="H135" s="137" t="s">
        <v>202</v>
      </c>
      <c r="I135" s="141">
        <v>23.6</v>
      </c>
      <c r="J135" s="142">
        <v>15.8</v>
      </c>
      <c r="K135" s="143" t="s">
        <v>523</v>
      </c>
      <c r="L135" s="141">
        <v>4352</v>
      </c>
      <c r="M135" s="142">
        <v>2868</v>
      </c>
      <c r="N135" s="144">
        <f t="shared" si="154"/>
        <v>12.481536</v>
      </c>
      <c r="O135" s="145">
        <f t="shared" si="128"/>
        <v>5.4227941176470598</v>
      </c>
      <c r="P135" s="146">
        <v>70</v>
      </c>
      <c r="Q135" s="147">
        <v>22.5</v>
      </c>
      <c r="R135" s="147">
        <v>12.2</v>
      </c>
      <c r="S135" s="148">
        <v>787</v>
      </c>
      <c r="T135" s="146">
        <v>113</v>
      </c>
      <c r="U135" s="149">
        <v>557</v>
      </c>
      <c r="V135" s="149">
        <v>2129</v>
      </c>
      <c r="W135" s="148">
        <v>4286</v>
      </c>
      <c r="X135" s="146">
        <v>37869</v>
      </c>
      <c r="Y135" s="150">
        <f t="shared" si="141"/>
        <v>1287.7679269175519</v>
      </c>
      <c r="Z135" s="151">
        <f t="shared" si="142"/>
        <v>26139.663716814161</v>
      </c>
      <c r="AA135" s="150">
        <f t="shared" si="155"/>
        <v>888.90175486344299</v>
      </c>
      <c r="AB135" s="152">
        <v>6.5</v>
      </c>
      <c r="AC135" s="147">
        <v>6.4</v>
      </c>
      <c r="AD135" s="147">
        <v>5.9</v>
      </c>
      <c r="AE135" s="153">
        <v>5.7</v>
      </c>
      <c r="AF135" s="154">
        <v>0.252</v>
      </c>
      <c r="AG135" s="155">
        <f t="shared" si="156"/>
        <v>-51.971989184369114</v>
      </c>
      <c r="AH135" s="152">
        <f t="shared" si="129"/>
        <v>11.97351324258741</v>
      </c>
      <c r="AI135" s="156">
        <f t="shared" si="130"/>
        <v>72.087732789974183</v>
      </c>
    </row>
    <row r="136" spans="1:35" ht="40.5" customHeight="1" x14ac:dyDescent="0.15">
      <c r="A136" s="641"/>
      <c r="B136" s="649"/>
      <c r="C136" s="618"/>
      <c r="D136" s="137" t="s">
        <v>166</v>
      </c>
      <c r="E136" s="138"/>
      <c r="F136" s="139">
        <v>39904</v>
      </c>
      <c r="G136" s="140">
        <v>730</v>
      </c>
      <c r="H136" s="137" t="s">
        <v>202</v>
      </c>
      <c r="I136" s="141">
        <v>23.6</v>
      </c>
      <c r="J136" s="142">
        <v>15.8</v>
      </c>
      <c r="K136" s="143" t="s">
        <v>523</v>
      </c>
      <c r="L136" s="141">
        <v>4310</v>
      </c>
      <c r="M136" s="142">
        <v>2868</v>
      </c>
      <c r="N136" s="144">
        <f t="shared" si="154"/>
        <v>12.361079999999999</v>
      </c>
      <c r="O136" s="145">
        <f t="shared" si="128"/>
        <v>5.4756380510440836</v>
      </c>
      <c r="P136" s="146">
        <v>72</v>
      </c>
      <c r="Q136" s="147">
        <v>22.7</v>
      </c>
      <c r="R136" s="147">
        <v>12.5</v>
      </c>
      <c r="S136" s="148">
        <v>868</v>
      </c>
      <c r="T136" s="146">
        <v>119</v>
      </c>
      <c r="U136" s="149">
        <v>564</v>
      </c>
      <c r="V136" s="149">
        <v>2079</v>
      </c>
      <c r="W136" s="148">
        <v>4124</v>
      </c>
      <c r="X136" s="146">
        <v>43113</v>
      </c>
      <c r="Y136" s="150">
        <f t="shared" si="141"/>
        <v>1437.9334230465383</v>
      </c>
      <c r="Z136" s="151">
        <f t="shared" si="142"/>
        <v>28258.941176470587</v>
      </c>
      <c r="AA136" s="150">
        <f t="shared" si="155"/>
        <v>942.5109831733613</v>
      </c>
      <c r="AB136" s="152">
        <v>5.7</v>
      </c>
      <c r="AC136" s="147">
        <v>3.2</v>
      </c>
      <c r="AD136" s="147">
        <v>2.8</v>
      </c>
      <c r="AE136" s="153">
        <v>4.3</v>
      </c>
      <c r="AF136" s="154">
        <v>2.3E-2</v>
      </c>
      <c r="AG136" s="155">
        <f t="shared" si="156"/>
        <v>-72.765443279648139</v>
      </c>
      <c r="AH136" s="152">
        <f t="shared" si="129"/>
        <v>12.275457871164287</v>
      </c>
      <c r="AI136" s="156">
        <f t="shared" si="130"/>
        <v>73.905620594599384</v>
      </c>
    </row>
    <row r="137" spans="1:35" ht="40.5" customHeight="1" x14ac:dyDescent="0.15">
      <c r="A137" s="641"/>
      <c r="B137" s="649"/>
      <c r="C137" s="618"/>
      <c r="D137" s="137" t="s">
        <v>167</v>
      </c>
      <c r="E137" s="138"/>
      <c r="F137" s="139">
        <v>39904</v>
      </c>
      <c r="G137" s="140">
        <v>730</v>
      </c>
      <c r="H137" s="137" t="s">
        <v>202</v>
      </c>
      <c r="I137" s="141">
        <v>23.6</v>
      </c>
      <c r="J137" s="142">
        <v>15.8</v>
      </c>
      <c r="K137" s="143" t="s">
        <v>523</v>
      </c>
      <c r="L137" s="141">
        <v>4310</v>
      </c>
      <c r="M137" s="142">
        <v>2868</v>
      </c>
      <c r="N137" s="144">
        <f t="shared" si="154"/>
        <v>12.361079999999999</v>
      </c>
      <c r="O137" s="145">
        <f t="shared" si="128"/>
        <v>5.4756380510440836</v>
      </c>
      <c r="P137" s="146">
        <v>62</v>
      </c>
      <c r="Q137" s="147">
        <v>22.3</v>
      </c>
      <c r="R137" s="147">
        <v>11.1</v>
      </c>
      <c r="S137" s="148">
        <v>563</v>
      </c>
      <c r="T137" s="146">
        <v>96</v>
      </c>
      <c r="U137" s="149">
        <v>757</v>
      </c>
      <c r="V137" s="149">
        <v>2922</v>
      </c>
      <c r="W137" s="148">
        <v>2922</v>
      </c>
      <c r="X137" s="146">
        <v>35566</v>
      </c>
      <c r="Y137" s="150">
        <f t="shared" si="141"/>
        <v>1186.2208643349613</v>
      </c>
      <c r="Z137" s="151">
        <f t="shared" si="142"/>
        <v>28897.375</v>
      </c>
      <c r="AA137" s="150">
        <f t="shared" si="155"/>
        <v>963.80445227215603</v>
      </c>
      <c r="AB137" s="152">
        <v>14.5</v>
      </c>
      <c r="AC137" s="147">
        <v>10.5</v>
      </c>
      <c r="AD137" s="147">
        <v>10.8</v>
      </c>
      <c r="AE137" s="153">
        <v>10.8</v>
      </c>
      <c r="AF137" s="154">
        <v>0.27900000000000003</v>
      </c>
      <c r="AG137" s="155">
        <f t="shared" si="156"/>
        <v>-51.087915934528056</v>
      </c>
      <c r="AH137" s="152">
        <f t="shared" si="129"/>
        <v>10.960669830556704</v>
      </c>
      <c r="AI137" s="156">
        <f t="shared" si="130"/>
        <v>65.989807831336279</v>
      </c>
    </row>
    <row r="138" spans="1:35" ht="40.5" customHeight="1" x14ac:dyDescent="0.15">
      <c r="A138" s="641"/>
      <c r="B138" s="649"/>
      <c r="C138" s="618"/>
      <c r="D138" s="137" t="s">
        <v>168</v>
      </c>
      <c r="E138" s="138"/>
      <c r="F138" s="139">
        <v>39661</v>
      </c>
      <c r="G138" s="140">
        <v>1235</v>
      </c>
      <c r="H138" s="137" t="s">
        <v>202</v>
      </c>
      <c r="I138" s="141">
        <v>23.6</v>
      </c>
      <c r="J138" s="142">
        <v>15.8</v>
      </c>
      <c r="K138" s="143" t="s">
        <v>523</v>
      </c>
      <c r="L138" s="141">
        <v>4310</v>
      </c>
      <c r="M138" s="142">
        <v>2868</v>
      </c>
      <c r="N138" s="144">
        <f t="shared" si="154"/>
        <v>12.361079999999999</v>
      </c>
      <c r="O138" s="145">
        <f t="shared" si="128"/>
        <v>5.4756380510440836</v>
      </c>
      <c r="P138" s="146">
        <v>73</v>
      </c>
      <c r="Q138" s="147">
        <v>22.7</v>
      </c>
      <c r="R138" s="147">
        <v>12.5</v>
      </c>
      <c r="S138" s="148">
        <v>977</v>
      </c>
      <c r="T138" s="146">
        <v>145</v>
      </c>
      <c r="U138" s="149">
        <v>589</v>
      </c>
      <c r="V138" s="149">
        <v>2322</v>
      </c>
      <c r="W138" s="148">
        <v>4438</v>
      </c>
      <c r="X138" s="146">
        <v>45559</v>
      </c>
      <c r="Y138" s="150">
        <f t="shared" si="141"/>
        <v>1519.5140403260557</v>
      </c>
      <c r="Z138" s="151">
        <f t="shared" si="142"/>
        <v>24507.599999999999</v>
      </c>
      <c r="AA138" s="150">
        <f t="shared" si="155"/>
        <v>817.39375962367137</v>
      </c>
      <c r="AB138" s="152">
        <v>4.8</v>
      </c>
      <c r="AC138" s="147" t="s">
        <v>226</v>
      </c>
      <c r="AD138" s="147" t="s">
        <v>226</v>
      </c>
      <c r="AE138" s="153" t="s">
        <v>226</v>
      </c>
      <c r="AF138" s="154" t="s">
        <v>227</v>
      </c>
      <c r="AG138" s="155" t="s">
        <v>226</v>
      </c>
      <c r="AH138" s="152">
        <f t="shared" si="129"/>
        <v>12.317907183435288</v>
      </c>
      <c r="AI138" s="156">
        <f t="shared" si="130"/>
        <v>74.161190920376953</v>
      </c>
    </row>
    <row r="139" spans="1:35" ht="40.5" customHeight="1" x14ac:dyDescent="0.15">
      <c r="A139" s="641"/>
      <c r="B139" s="649"/>
      <c r="C139" s="618"/>
      <c r="D139" s="137" t="s">
        <v>204</v>
      </c>
      <c r="E139" s="138"/>
      <c r="F139" s="139">
        <v>39448</v>
      </c>
      <c r="G139" s="140">
        <v>470</v>
      </c>
      <c r="H139" s="137" t="s">
        <v>206</v>
      </c>
      <c r="I139" s="141">
        <v>24</v>
      </c>
      <c r="J139" s="142">
        <v>16</v>
      </c>
      <c r="K139" s="143" t="s">
        <v>523</v>
      </c>
      <c r="L139" s="141">
        <v>3904</v>
      </c>
      <c r="M139" s="142">
        <v>2616</v>
      </c>
      <c r="N139" s="144">
        <f t="shared" si="154"/>
        <v>10.212864</v>
      </c>
      <c r="O139" s="145">
        <f t="shared" si="128"/>
        <v>6.1475409836065573</v>
      </c>
      <c r="P139" s="146">
        <v>65</v>
      </c>
      <c r="Q139" s="147">
        <v>22.5</v>
      </c>
      <c r="R139" s="147">
        <v>11.4</v>
      </c>
      <c r="S139" s="148">
        <v>562</v>
      </c>
      <c r="T139" s="146">
        <v>93</v>
      </c>
      <c r="U139" s="149">
        <v>733</v>
      </c>
      <c r="V139" s="149">
        <v>2733</v>
      </c>
      <c r="W139" s="148">
        <v>2733</v>
      </c>
      <c r="X139" s="146">
        <v>32566</v>
      </c>
      <c r="Y139" s="150">
        <f t="shared" si="141"/>
        <v>861.71083377777779</v>
      </c>
      <c r="Z139" s="151">
        <f t="shared" si="142"/>
        <v>27313.419354838708</v>
      </c>
      <c r="AA139" s="150">
        <f t="shared" si="155"/>
        <v>722.72521542652328</v>
      </c>
      <c r="AB139" s="152">
        <v>11.5</v>
      </c>
      <c r="AC139" s="147">
        <v>8</v>
      </c>
      <c r="AD139" s="147">
        <v>8.6</v>
      </c>
      <c r="AE139" s="153">
        <v>8.6</v>
      </c>
      <c r="AF139" s="154">
        <v>0.28100000000000003</v>
      </c>
      <c r="AG139" s="155">
        <f>20*LOG(AF139/100)</f>
        <v>-51.025873601898404</v>
      </c>
      <c r="AH139" s="152">
        <f t="shared" si="129"/>
        <v>11.213760359253289</v>
      </c>
      <c r="AI139" s="156">
        <f t="shared" si="130"/>
        <v>67.513564646458832</v>
      </c>
    </row>
    <row r="140" spans="1:35" ht="40.5" customHeight="1" x14ac:dyDescent="0.15">
      <c r="A140" s="641"/>
      <c r="B140" s="649"/>
      <c r="C140" s="618"/>
      <c r="D140" s="137" t="s">
        <v>169</v>
      </c>
      <c r="E140" s="138"/>
      <c r="F140" s="139">
        <v>39295</v>
      </c>
      <c r="G140" s="140">
        <v>1540</v>
      </c>
      <c r="H140" s="137" t="s">
        <v>83</v>
      </c>
      <c r="I140" s="141">
        <v>23.6</v>
      </c>
      <c r="J140" s="142">
        <v>15.8</v>
      </c>
      <c r="K140" s="143" t="s">
        <v>523</v>
      </c>
      <c r="L140" s="141">
        <v>4352</v>
      </c>
      <c r="M140" s="142">
        <v>2868</v>
      </c>
      <c r="N140" s="144">
        <f t="shared" si="154"/>
        <v>12.481536</v>
      </c>
      <c r="O140" s="145">
        <f t="shared" si="128"/>
        <v>5.4227941176470598</v>
      </c>
      <c r="P140" s="146">
        <v>67</v>
      </c>
      <c r="Q140" s="147">
        <v>22.1</v>
      </c>
      <c r="R140" s="147">
        <v>12</v>
      </c>
      <c r="S140" s="148">
        <v>679</v>
      </c>
      <c r="T140" s="146">
        <v>145</v>
      </c>
      <c r="U140" s="149">
        <v>571</v>
      </c>
      <c r="V140" s="149">
        <v>2063</v>
      </c>
      <c r="W140" s="148">
        <v>4898</v>
      </c>
      <c r="X140" s="146">
        <v>32893</v>
      </c>
      <c r="Y140" s="150">
        <f t="shared" si="141"/>
        <v>1118.5547656420565</v>
      </c>
      <c r="Z140" s="151">
        <f t="shared" si="142"/>
        <v>17694.165517241378</v>
      </c>
      <c r="AA140" s="150">
        <f t="shared" si="155"/>
        <v>601.70532220745099</v>
      </c>
      <c r="AB140" s="152">
        <v>4.8</v>
      </c>
      <c r="AC140" s="147" t="s">
        <v>226</v>
      </c>
      <c r="AD140" s="147" t="s">
        <v>226</v>
      </c>
      <c r="AE140" s="153" t="s">
        <v>226</v>
      </c>
      <c r="AF140" s="154" t="s">
        <v>227</v>
      </c>
      <c r="AG140" s="155" t="s">
        <v>226</v>
      </c>
      <c r="AH140" s="152">
        <f t="shared" si="129"/>
        <v>11.84795169747224</v>
      </c>
      <c r="AI140" s="156">
        <f t="shared" si="130"/>
        <v>71.331776962342545</v>
      </c>
    </row>
    <row r="141" spans="1:35" ht="40.5" customHeight="1" x14ac:dyDescent="0.15">
      <c r="A141" s="641"/>
      <c r="B141" s="649"/>
      <c r="C141" s="618"/>
      <c r="D141" s="137" t="s">
        <v>170</v>
      </c>
      <c r="E141" s="138"/>
      <c r="F141" s="139">
        <v>39142</v>
      </c>
      <c r="G141" s="140">
        <v>998</v>
      </c>
      <c r="H141" s="137" t="s">
        <v>205</v>
      </c>
      <c r="I141" s="141">
        <v>24</v>
      </c>
      <c r="J141" s="142">
        <v>16</v>
      </c>
      <c r="K141" s="143" t="s">
        <v>523</v>
      </c>
      <c r="L141" s="141">
        <v>3904</v>
      </c>
      <c r="M141" s="142">
        <v>2616</v>
      </c>
      <c r="N141" s="144">
        <f t="shared" si="154"/>
        <v>10.212864</v>
      </c>
      <c r="O141" s="145">
        <f t="shared" si="128"/>
        <v>6.1475409836065573</v>
      </c>
      <c r="P141" s="146">
        <v>63</v>
      </c>
      <c r="Q141" s="147">
        <v>22.4</v>
      </c>
      <c r="R141" s="147">
        <v>11.4</v>
      </c>
      <c r="S141" s="148">
        <v>516</v>
      </c>
      <c r="T141" s="146">
        <v>94</v>
      </c>
      <c r="U141" s="149">
        <v>736</v>
      </c>
      <c r="V141" s="149">
        <v>2499</v>
      </c>
      <c r="W141" s="148">
        <v>2499</v>
      </c>
      <c r="X141" s="146">
        <v>41604</v>
      </c>
      <c r="Y141" s="150">
        <f t="shared" si="141"/>
        <v>1100.8603306666666</v>
      </c>
      <c r="Z141" s="151">
        <f t="shared" si="142"/>
        <v>34522.468085106382</v>
      </c>
      <c r="AA141" s="150">
        <f t="shared" si="155"/>
        <v>913.47984885106382</v>
      </c>
      <c r="AB141" s="152">
        <v>11.6</v>
      </c>
      <c r="AC141" s="147">
        <v>7.9</v>
      </c>
      <c r="AD141" s="147">
        <v>9.6</v>
      </c>
      <c r="AE141" s="153">
        <v>9.6</v>
      </c>
      <c r="AF141" s="154">
        <v>0.313</v>
      </c>
      <c r="AG141" s="155">
        <f t="shared" ref="AG141:AG151" si="157">20*LOG(AF141/100)</f>
        <v>-50.089113249071033</v>
      </c>
      <c r="AH141" s="152">
        <f t="shared" si="129"/>
        <v>11.539195088868391</v>
      </c>
      <c r="AI141" s="156">
        <f t="shared" si="130"/>
        <v>69.472876951357691</v>
      </c>
    </row>
    <row r="142" spans="1:35" ht="40.5" customHeight="1" x14ac:dyDescent="0.15">
      <c r="A142" s="641"/>
      <c r="B142" s="649"/>
      <c r="C142" s="618"/>
      <c r="D142" s="137" t="s">
        <v>171</v>
      </c>
      <c r="E142" s="138"/>
      <c r="F142" s="139">
        <v>39022</v>
      </c>
      <c r="G142" s="140">
        <v>400</v>
      </c>
      <c r="H142" s="137" t="s">
        <v>205</v>
      </c>
      <c r="I142" s="141">
        <v>24</v>
      </c>
      <c r="J142" s="142">
        <v>16</v>
      </c>
      <c r="K142" s="143" t="s">
        <v>523</v>
      </c>
      <c r="L142" s="141">
        <v>3040</v>
      </c>
      <c r="M142" s="142">
        <v>2014</v>
      </c>
      <c r="N142" s="144">
        <f t="shared" si="154"/>
        <v>6.12256</v>
      </c>
      <c r="O142" s="145">
        <f t="shared" si="128"/>
        <v>7.8947368421052637</v>
      </c>
      <c r="P142" s="146">
        <v>56</v>
      </c>
      <c r="Q142" s="147">
        <v>21</v>
      </c>
      <c r="R142" s="147">
        <v>11</v>
      </c>
      <c r="S142" s="148">
        <v>561</v>
      </c>
      <c r="T142" s="146">
        <v>178</v>
      </c>
      <c r="U142" s="149">
        <v>705</v>
      </c>
      <c r="V142" s="149">
        <v>2727</v>
      </c>
      <c r="W142" s="148">
        <v>2727</v>
      </c>
      <c r="X142" s="146">
        <v>60328</v>
      </c>
      <c r="Y142" s="150">
        <f t="shared" si="141"/>
        <v>967.92924444444429</v>
      </c>
      <c r="Z142" s="151">
        <f t="shared" si="142"/>
        <v>26435.865168539327</v>
      </c>
      <c r="AA142" s="150">
        <f t="shared" si="155"/>
        <v>424.14877003745312</v>
      </c>
      <c r="AB142" s="152">
        <v>11.1</v>
      </c>
      <c r="AC142" s="147">
        <v>9.4</v>
      </c>
      <c r="AD142" s="147">
        <v>14.7</v>
      </c>
      <c r="AE142" s="153">
        <v>14.7</v>
      </c>
      <c r="AF142" s="154">
        <v>0.41199999999999998</v>
      </c>
      <c r="AG142" s="155">
        <f t="shared" si="157"/>
        <v>-47.702055679337306</v>
      </c>
      <c r="AH142" s="152">
        <f t="shared" si="129"/>
        <v>11.217721150766842</v>
      </c>
      <c r="AI142" s="156">
        <f t="shared" si="130"/>
        <v>67.537410987501843</v>
      </c>
    </row>
    <row r="143" spans="1:35" ht="40.5" customHeight="1" x14ac:dyDescent="0.15">
      <c r="A143" s="641"/>
      <c r="B143" s="649"/>
      <c r="C143" s="618"/>
      <c r="D143" s="137" t="s">
        <v>172</v>
      </c>
      <c r="E143" s="138"/>
      <c r="F143" s="139">
        <v>38930</v>
      </c>
      <c r="G143" s="140">
        <v>730</v>
      </c>
      <c r="H143" s="137" t="s">
        <v>205</v>
      </c>
      <c r="I143" s="141">
        <v>23.6</v>
      </c>
      <c r="J143" s="142">
        <v>15.8</v>
      </c>
      <c r="K143" s="143" t="s">
        <v>523</v>
      </c>
      <c r="L143" s="141">
        <v>3900</v>
      </c>
      <c r="M143" s="142">
        <v>2613</v>
      </c>
      <c r="N143" s="144">
        <f t="shared" si="154"/>
        <v>10.1907</v>
      </c>
      <c r="O143" s="145">
        <f t="shared" si="128"/>
        <v>6.0512820512820511</v>
      </c>
      <c r="P143" s="146">
        <v>61</v>
      </c>
      <c r="Q143" s="147">
        <v>22.1</v>
      </c>
      <c r="R143" s="147">
        <v>11.2</v>
      </c>
      <c r="S143" s="148">
        <v>524</v>
      </c>
      <c r="T143" s="146">
        <v>96</v>
      </c>
      <c r="U143" s="149">
        <v>757</v>
      </c>
      <c r="V143" s="149">
        <v>2425</v>
      </c>
      <c r="W143" s="148">
        <v>2425</v>
      </c>
      <c r="X143" s="146">
        <v>31251</v>
      </c>
      <c r="Y143" s="150">
        <f t="shared" si="141"/>
        <v>853.43240089054871</v>
      </c>
      <c r="Z143" s="151">
        <f t="shared" si="142"/>
        <v>25391.4375</v>
      </c>
      <c r="AA143" s="150">
        <f t="shared" si="155"/>
        <v>693.41382572357077</v>
      </c>
      <c r="AB143" s="152">
        <v>12.4</v>
      </c>
      <c r="AC143" s="147">
        <v>10.199999999999999</v>
      </c>
      <c r="AD143" s="147">
        <v>12.3</v>
      </c>
      <c r="AE143" s="153">
        <v>12.3</v>
      </c>
      <c r="AF143" s="154">
        <v>0.247</v>
      </c>
      <c r="AG143" s="155">
        <f t="shared" si="157"/>
        <v>-52.146060934806684</v>
      </c>
      <c r="AH143" s="152">
        <f t="shared" si="129"/>
        <v>10.999786237468417</v>
      </c>
      <c r="AI143" s="156">
        <f t="shared" si="130"/>
        <v>66.225312067396757</v>
      </c>
    </row>
    <row r="144" spans="1:35" ht="40.5" customHeight="1" x14ac:dyDescent="0.15">
      <c r="A144" s="641"/>
      <c r="B144" s="649"/>
      <c r="C144" s="618"/>
      <c r="D144" s="137" t="s">
        <v>173</v>
      </c>
      <c r="E144" s="138"/>
      <c r="F144" s="139">
        <v>38869</v>
      </c>
      <c r="G144" s="140">
        <v>4250</v>
      </c>
      <c r="H144" s="137" t="s">
        <v>207</v>
      </c>
      <c r="I144" s="141">
        <v>24</v>
      </c>
      <c r="J144" s="142">
        <v>16</v>
      </c>
      <c r="K144" s="143" t="s">
        <v>523</v>
      </c>
      <c r="L144" s="141">
        <v>4288</v>
      </c>
      <c r="M144" s="142">
        <v>2848</v>
      </c>
      <c r="N144" s="144">
        <f t="shared" si="154"/>
        <v>12.212224000000001</v>
      </c>
      <c r="O144" s="145">
        <f t="shared" si="128"/>
        <v>5.5970149253731343</v>
      </c>
      <c r="P144" s="146">
        <v>59</v>
      </c>
      <c r="Q144" s="147">
        <v>22.2</v>
      </c>
      <c r="R144" s="147">
        <v>10.9</v>
      </c>
      <c r="S144" s="148">
        <v>489</v>
      </c>
      <c r="T144" s="146">
        <v>104</v>
      </c>
      <c r="U144" s="149">
        <v>811</v>
      </c>
      <c r="V144" s="149">
        <v>2981</v>
      </c>
      <c r="W144" s="148">
        <v>2981</v>
      </c>
      <c r="X144" s="146">
        <v>26975</v>
      </c>
      <c r="Y144" s="150">
        <f t="shared" si="141"/>
        <v>861.08995555555555</v>
      </c>
      <c r="Z144" s="151">
        <f t="shared" si="142"/>
        <v>20231.25</v>
      </c>
      <c r="AA144" s="150">
        <f t="shared" si="155"/>
        <v>645.81746666666663</v>
      </c>
      <c r="AB144" s="152">
        <v>12.5</v>
      </c>
      <c r="AC144" s="147">
        <v>13.7</v>
      </c>
      <c r="AD144" s="147">
        <v>12.9</v>
      </c>
      <c r="AE144" s="153">
        <v>12.9</v>
      </c>
      <c r="AF144" s="154">
        <v>0.56100000000000005</v>
      </c>
      <c r="AG144" s="155">
        <f t="shared" si="157"/>
        <v>-45.020742774876766</v>
      </c>
      <c r="AH144" s="152">
        <f t="shared" si="129"/>
        <v>10.660441650209174</v>
      </c>
      <c r="AI144" s="156">
        <f t="shared" si="130"/>
        <v>64.182254074771834</v>
      </c>
    </row>
    <row r="145" spans="1:35" ht="40.5" customHeight="1" x14ac:dyDescent="0.15">
      <c r="A145" s="641"/>
      <c r="B145" s="649"/>
      <c r="C145" s="618"/>
      <c r="D145" s="137" t="s">
        <v>174</v>
      </c>
      <c r="E145" s="138"/>
      <c r="F145" s="139">
        <v>38657</v>
      </c>
      <c r="G145" s="140">
        <v>1000</v>
      </c>
      <c r="H145" s="137" t="s">
        <v>205</v>
      </c>
      <c r="I145" s="141">
        <v>24</v>
      </c>
      <c r="J145" s="142">
        <v>16</v>
      </c>
      <c r="K145" s="143" t="s">
        <v>523</v>
      </c>
      <c r="L145" s="141">
        <v>3904</v>
      </c>
      <c r="M145" s="142">
        <v>2616</v>
      </c>
      <c r="N145" s="144">
        <f t="shared" si="154"/>
        <v>10.212864</v>
      </c>
      <c r="O145" s="145">
        <f t="shared" si="128"/>
        <v>6.1475409836065573</v>
      </c>
      <c r="P145" s="146">
        <v>64</v>
      </c>
      <c r="Q145" s="147">
        <v>22.3</v>
      </c>
      <c r="R145" s="147">
        <v>11.5</v>
      </c>
      <c r="S145" s="148">
        <v>583</v>
      </c>
      <c r="T145" s="146">
        <v>96</v>
      </c>
      <c r="U145" s="149">
        <v>759</v>
      </c>
      <c r="V145" s="149">
        <v>2680</v>
      </c>
      <c r="W145" s="148">
        <v>2680</v>
      </c>
      <c r="X145" s="146">
        <v>35909</v>
      </c>
      <c r="Y145" s="150">
        <f t="shared" si="141"/>
        <v>950.16809955555561</v>
      </c>
      <c r="Z145" s="151">
        <f t="shared" si="142"/>
        <v>29176.0625</v>
      </c>
      <c r="AA145" s="150">
        <f t="shared" si="155"/>
        <v>772.01158088888894</v>
      </c>
      <c r="AB145" s="152">
        <v>11.2</v>
      </c>
      <c r="AC145" s="147">
        <v>10.1</v>
      </c>
      <c r="AD145" s="147">
        <v>10.6</v>
      </c>
      <c r="AE145" s="153">
        <v>10.6</v>
      </c>
      <c r="AF145" s="154">
        <v>0.28699999999999998</v>
      </c>
      <c r="AG145" s="155">
        <f t="shared" si="157"/>
        <v>-50.842362065320152</v>
      </c>
      <c r="AH145" s="152">
        <f t="shared" si="129"/>
        <v>11.347070747662974</v>
      </c>
      <c r="AI145" s="156">
        <f t="shared" si="130"/>
        <v>68.316173159357461</v>
      </c>
    </row>
    <row r="146" spans="1:35" ht="40.5" customHeight="1" x14ac:dyDescent="0.15">
      <c r="A146" s="641"/>
      <c r="B146" s="649"/>
      <c r="C146" s="618"/>
      <c r="D146" s="137" t="s">
        <v>175</v>
      </c>
      <c r="E146" s="138"/>
      <c r="F146" s="139">
        <v>38443</v>
      </c>
      <c r="G146" s="140">
        <v>1000</v>
      </c>
      <c r="H146" s="137" t="s">
        <v>205</v>
      </c>
      <c r="I146" s="141">
        <v>24</v>
      </c>
      <c r="J146" s="142">
        <v>16</v>
      </c>
      <c r="K146" s="143" t="s">
        <v>523</v>
      </c>
      <c r="L146" s="141">
        <v>3040</v>
      </c>
      <c r="M146" s="142">
        <v>2014</v>
      </c>
      <c r="N146" s="144">
        <f t="shared" si="154"/>
        <v>6.12256</v>
      </c>
      <c r="O146" s="145">
        <f t="shared" si="128"/>
        <v>7.8947368421052637</v>
      </c>
      <c r="P146" s="146">
        <v>55</v>
      </c>
      <c r="Q146" s="147">
        <v>20.9</v>
      </c>
      <c r="R146" s="147">
        <v>10.8</v>
      </c>
      <c r="S146" s="148">
        <v>560</v>
      </c>
      <c r="T146" s="146">
        <v>187</v>
      </c>
      <c r="U146" s="149">
        <v>718</v>
      </c>
      <c r="V146" s="149" t="s">
        <v>221</v>
      </c>
      <c r="W146" s="148">
        <v>1467</v>
      </c>
      <c r="X146" s="146">
        <v>58952</v>
      </c>
      <c r="Y146" s="150">
        <f t="shared" si="141"/>
        <v>945.85208888888872</v>
      </c>
      <c r="Z146" s="151">
        <f t="shared" si="142"/>
        <v>24589.604278074865</v>
      </c>
      <c r="AA146" s="150">
        <f t="shared" si="155"/>
        <v>394.52653975044552</v>
      </c>
      <c r="AB146" s="152">
        <v>12</v>
      </c>
      <c r="AC146" s="147">
        <v>10.4</v>
      </c>
      <c r="AD146" s="147" t="s">
        <v>228</v>
      </c>
      <c r="AE146" s="153">
        <v>10.7</v>
      </c>
      <c r="AF146" s="154">
        <v>0.30399999999999999</v>
      </c>
      <c r="AG146" s="155">
        <f t="shared" si="157"/>
        <v>-50.342528327824922</v>
      </c>
      <c r="AH146" s="152">
        <f t="shared" si="129"/>
        <v>11.000798396574297</v>
      </c>
      <c r="AI146" s="156">
        <f t="shared" si="130"/>
        <v>66.231405872421831</v>
      </c>
    </row>
    <row r="147" spans="1:35" ht="40.5" customHeight="1" x14ac:dyDescent="0.15">
      <c r="A147" s="641"/>
      <c r="B147" s="649"/>
      <c r="C147" s="618"/>
      <c r="D147" s="137" t="s">
        <v>176</v>
      </c>
      <c r="E147" s="138"/>
      <c r="F147" s="139">
        <v>38443</v>
      </c>
      <c r="G147" s="140">
        <v>700</v>
      </c>
      <c r="H147" s="137" t="s">
        <v>205</v>
      </c>
      <c r="I147" s="141">
        <v>24</v>
      </c>
      <c r="J147" s="142">
        <v>16</v>
      </c>
      <c r="K147" s="143" t="s">
        <v>523</v>
      </c>
      <c r="L147" s="141">
        <v>3040</v>
      </c>
      <c r="M147" s="142">
        <v>2014</v>
      </c>
      <c r="N147" s="144">
        <f t="shared" si="154"/>
        <v>6.12256</v>
      </c>
      <c r="O147" s="145">
        <f t="shared" si="128"/>
        <v>7.8947368421052637</v>
      </c>
      <c r="P147" s="146">
        <v>50</v>
      </c>
      <c r="Q147" s="147">
        <v>20.399999999999999</v>
      </c>
      <c r="R147" s="147">
        <v>10.3</v>
      </c>
      <c r="S147" s="148">
        <v>529</v>
      </c>
      <c r="T147" s="146">
        <v>216</v>
      </c>
      <c r="U147" s="149">
        <v>851</v>
      </c>
      <c r="V147" s="149" t="s">
        <v>221</v>
      </c>
      <c r="W147" s="148">
        <v>1661</v>
      </c>
      <c r="X147" s="146">
        <v>57030</v>
      </c>
      <c r="Y147" s="150">
        <f t="shared" si="141"/>
        <v>915.01466666666647</v>
      </c>
      <c r="Z147" s="151">
        <f t="shared" si="142"/>
        <v>20594.166666666668</v>
      </c>
      <c r="AA147" s="150">
        <f t="shared" si="155"/>
        <v>330.42196296296294</v>
      </c>
      <c r="AB147" s="152">
        <v>14.1</v>
      </c>
      <c r="AC147" s="147">
        <v>13.2</v>
      </c>
      <c r="AD147" s="147" t="s">
        <v>228</v>
      </c>
      <c r="AE147" s="153">
        <v>13.3</v>
      </c>
      <c r="AF147" s="154">
        <v>0.39400000000000002</v>
      </c>
      <c r="AG147" s="155">
        <f t="shared" si="157"/>
        <v>-48.090075563488519</v>
      </c>
      <c r="AH147" s="152">
        <f t="shared" si="129"/>
        <v>10.51232487144442</v>
      </c>
      <c r="AI147" s="156">
        <f t="shared" si="130"/>
        <v>63.290502209385508</v>
      </c>
    </row>
    <row r="148" spans="1:35" ht="40.5" customHeight="1" x14ac:dyDescent="0.15">
      <c r="A148" s="641"/>
      <c r="B148" s="649"/>
      <c r="C148" s="618"/>
      <c r="D148" s="137" t="s">
        <v>177</v>
      </c>
      <c r="E148" s="138"/>
      <c r="F148" s="139">
        <v>38231</v>
      </c>
      <c r="G148" s="140">
        <v>2000</v>
      </c>
      <c r="H148" s="137" t="s">
        <v>208</v>
      </c>
      <c r="I148" s="141">
        <v>24</v>
      </c>
      <c r="J148" s="142">
        <v>16</v>
      </c>
      <c r="K148" s="143" t="s">
        <v>523</v>
      </c>
      <c r="L148" s="141">
        <v>4320</v>
      </c>
      <c r="M148" s="142">
        <v>2868</v>
      </c>
      <c r="N148" s="144">
        <f t="shared" si="154"/>
        <v>12.389760000000001</v>
      </c>
      <c r="O148" s="145">
        <f t="shared" si="128"/>
        <v>5.5555555555555554</v>
      </c>
      <c r="P148" s="146">
        <v>59</v>
      </c>
      <c r="Q148" s="147">
        <v>22.1</v>
      </c>
      <c r="R148" s="147">
        <v>10.9</v>
      </c>
      <c r="S148" s="148">
        <v>476</v>
      </c>
      <c r="T148" s="146">
        <v>104</v>
      </c>
      <c r="U148" s="149">
        <v>811</v>
      </c>
      <c r="V148" s="149">
        <v>2981</v>
      </c>
      <c r="W148" s="148">
        <v>2981</v>
      </c>
      <c r="X148" s="146">
        <v>27432</v>
      </c>
      <c r="Y148" s="150">
        <f t="shared" si="141"/>
        <v>888.79680000000008</v>
      </c>
      <c r="Z148" s="151">
        <f t="shared" si="142"/>
        <v>20574</v>
      </c>
      <c r="AA148" s="150">
        <f t="shared" si="155"/>
        <v>666.59760000000006</v>
      </c>
      <c r="AB148" s="152">
        <v>13.5</v>
      </c>
      <c r="AC148" s="147">
        <v>13.9</v>
      </c>
      <c r="AD148" s="147">
        <v>13.1</v>
      </c>
      <c r="AE148" s="153">
        <v>13.1</v>
      </c>
      <c r="AF148" s="154">
        <v>0.56799999999999995</v>
      </c>
      <c r="AG148" s="155">
        <f t="shared" si="157"/>
        <v>-44.913033285779626</v>
      </c>
      <c r="AH148" s="152">
        <f t="shared" si="129"/>
        <v>10.573647187493323</v>
      </c>
      <c r="AI148" s="156">
        <f t="shared" si="130"/>
        <v>63.65969934007164</v>
      </c>
    </row>
    <row r="149" spans="1:35" ht="40.5" customHeight="1" x14ac:dyDescent="0.15">
      <c r="A149" s="641"/>
      <c r="B149" s="649"/>
      <c r="C149" s="618"/>
      <c r="D149" s="137" t="s">
        <v>178</v>
      </c>
      <c r="E149" s="138"/>
      <c r="F149" s="139">
        <v>37987</v>
      </c>
      <c r="G149" s="140">
        <v>400</v>
      </c>
      <c r="H149" s="137" t="s">
        <v>205</v>
      </c>
      <c r="I149" s="141">
        <v>24</v>
      </c>
      <c r="J149" s="142">
        <v>16</v>
      </c>
      <c r="K149" s="143" t="s">
        <v>523</v>
      </c>
      <c r="L149" s="141">
        <v>3040</v>
      </c>
      <c r="M149" s="142">
        <v>2014</v>
      </c>
      <c r="N149" s="144">
        <f t="shared" si="154"/>
        <v>6.12256</v>
      </c>
      <c r="O149" s="145">
        <f t="shared" si="128"/>
        <v>7.8947368421052637</v>
      </c>
      <c r="P149" s="146">
        <v>50</v>
      </c>
      <c r="Q149" s="147">
        <v>20.399999999999999</v>
      </c>
      <c r="R149" s="147">
        <v>10.3</v>
      </c>
      <c r="S149" s="148">
        <v>529</v>
      </c>
      <c r="T149" s="146">
        <v>216</v>
      </c>
      <c r="U149" s="149">
        <v>851</v>
      </c>
      <c r="V149" s="149" t="s">
        <v>221</v>
      </c>
      <c r="W149" s="148">
        <v>1661</v>
      </c>
      <c r="X149" s="146">
        <v>57759</v>
      </c>
      <c r="Y149" s="150">
        <f t="shared" si="141"/>
        <v>926.71106666666651</v>
      </c>
      <c r="Z149" s="151">
        <f t="shared" si="142"/>
        <v>20857.416666666668</v>
      </c>
      <c r="AA149" s="150">
        <f t="shared" si="155"/>
        <v>334.64566296296294</v>
      </c>
      <c r="AB149" s="152">
        <v>14.7</v>
      </c>
      <c r="AC149" s="147">
        <v>13.4</v>
      </c>
      <c r="AD149" s="147">
        <v>13.5</v>
      </c>
      <c r="AE149" s="153">
        <v>13.5</v>
      </c>
      <c r="AF149" s="154">
        <v>0.40200000000000002</v>
      </c>
      <c r="AG149" s="155">
        <f t="shared" si="157"/>
        <v>-47.915478938310599</v>
      </c>
      <c r="AH149" s="152">
        <f t="shared" si="129"/>
        <v>10.470528610900875</v>
      </c>
      <c r="AI149" s="156">
        <f t="shared" si="130"/>
        <v>63.038863646781628</v>
      </c>
    </row>
    <row r="150" spans="1:35" ht="40.5" customHeight="1" x14ac:dyDescent="0.15">
      <c r="A150" s="641"/>
      <c r="B150" s="649"/>
      <c r="C150" s="619"/>
      <c r="D150" s="157" t="s">
        <v>179</v>
      </c>
      <c r="E150" s="158"/>
      <c r="F150" s="159">
        <v>37803</v>
      </c>
      <c r="G150" s="160">
        <v>900</v>
      </c>
      <c r="H150" s="157" t="s">
        <v>209</v>
      </c>
      <c r="I150" s="161">
        <v>24</v>
      </c>
      <c r="J150" s="162">
        <v>16</v>
      </c>
      <c r="K150" s="163" t="s">
        <v>523</v>
      </c>
      <c r="L150" s="161">
        <v>2496</v>
      </c>
      <c r="M150" s="162">
        <v>1648</v>
      </c>
      <c r="N150" s="164">
        <f t="shared" si="154"/>
        <v>4.1134079999999997</v>
      </c>
      <c r="O150" s="165">
        <f t="shared" si="128"/>
        <v>9.6153846153846168</v>
      </c>
      <c r="P150" s="166">
        <v>40</v>
      </c>
      <c r="Q150" s="167">
        <v>18.899999999999999</v>
      </c>
      <c r="R150" s="167">
        <v>10</v>
      </c>
      <c r="S150" s="168">
        <v>352</v>
      </c>
      <c r="T150" s="166">
        <v>238</v>
      </c>
      <c r="U150" s="169">
        <v>989</v>
      </c>
      <c r="V150" s="169">
        <v>3058</v>
      </c>
      <c r="W150" s="168">
        <v>5667</v>
      </c>
      <c r="X150" s="166">
        <v>55901</v>
      </c>
      <c r="Y150" s="170">
        <f t="shared" si="141"/>
        <v>604.62521599999991</v>
      </c>
      <c r="Z150" s="171">
        <f t="shared" si="142"/>
        <v>18320.495798319327</v>
      </c>
      <c r="AA150" s="170">
        <f t="shared" si="155"/>
        <v>198.15448255462181</v>
      </c>
      <c r="AB150" s="172">
        <v>12.9</v>
      </c>
      <c r="AC150" s="167">
        <v>11</v>
      </c>
      <c r="AD150" s="167">
        <v>12.7</v>
      </c>
      <c r="AE150" s="173">
        <v>13.7</v>
      </c>
      <c r="AF150" s="174">
        <v>0.54800000000000004</v>
      </c>
      <c r="AG150" s="175">
        <f t="shared" si="157"/>
        <v>-45.22438883031262</v>
      </c>
      <c r="AH150" s="172">
        <f t="shared" si="129"/>
        <v>10.471871765903533</v>
      </c>
      <c r="AI150" s="176">
        <f t="shared" si="130"/>
        <v>63.046950245674154</v>
      </c>
    </row>
    <row r="151" spans="1:35" ht="40.5" customHeight="1" thickBot="1" x14ac:dyDescent="0.2">
      <c r="A151" s="641"/>
      <c r="B151" s="650"/>
      <c r="C151" s="358" t="s">
        <v>223</v>
      </c>
      <c r="D151" s="432" t="s">
        <v>210</v>
      </c>
      <c r="E151" s="360"/>
      <c r="F151" s="361">
        <v>41334</v>
      </c>
      <c r="G151" s="362">
        <v>1100</v>
      </c>
      <c r="H151" s="363" t="s">
        <v>208</v>
      </c>
      <c r="I151" s="364">
        <v>23.6</v>
      </c>
      <c r="J151" s="365">
        <v>15.6</v>
      </c>
      <c r="K151" s="366" t="s">
        <v>523</v>
      </c>
      <c r="L151" s="364">
        <v>4992</v>
      </c>
      <c r="M151" s="365">
        <v>3280</v>
      </c>
      <c r="N151" s="367">
        <f t="shared" si="154"/>
        <v>16.373760000000001</v>
      </c>
      <c r="O151" s="368">
        <f t="shared" si="128"/>
        <v>4.7275641025641031</v>
      </c>
      <c r="P151" s="369">
        <v>80</v>
      </c>
      <c r="Q151" s="370">
        <v>23.4</v>
      </c>
      <c r="R151" s="370">
        <v>13.8</v>
      </c>
      <c r="S151" s="371">
        <v>1164</v>
      </c>
      <c r="T151" s="369">
        <v>80</v>
      </c>
      <c r="U151" s="372">
        <v>598</v>
      </c>
      <c r="V151" s="372">
        <v>2427</v>
      </c>
      <c r="W151" s="371">
        <v>20234</v>
      </c>
      <c r="X151" s="369">
        <v>41306</v>
      </c>
      <c r="Y151" s="373">
        <f t="shared" si="141"/>
        <v>1848.1545597242166</v>
      </c>
      <c r="Z151" s="374">
        <f t="shared" si="142"/>
        <v>40273.35</v>
      </c>
      <c r="AA151" s="373">
        <f t="shared" si="155"/>
        <v>1801.9506957311112</v>
      </c>
      <c r="AB151" s="375">
        <v>3.5</v>
      </c>
      <c r="AC151" s="370">
        <v>3.7</v>
      </c>
      <c r="AD151" s="370">
        <v>3.3</v>
      </c>
      <c r="AE151" s="376">
        <v>3.2</v>
      </c>
      <c r="AF151" s="377">
        <v>0.58299999999999996</v>
      </c>
      <c r="AG151" s="378">
        <f t="shared" si="157"/>
        <v>-44.68662890481972</v>
      </c>
      <c r="AH151" s="375">
        <f t="shared" si="129"/>
        <v>13.490182940388177</v>
      </c>
      <c r="AI151" s="379">
        <f t="shared" si="130"/>
        <v>81.218994241027332</v>
      </c>
    </row>
    <row r="152" spans="1:35" ht="40.5" customHeight="1" x14ac:dyDescent="0.15">
      <c r="A152" s="641"/>
      <c r="B152" s="608" t="s">
        <v>232</v>
      </c>
      <c r="C152" s="653" t="s">
        <v>143</v>
      </c>
      <c r="D152" s="117" t="s">
        <v>284</v>
      </c>
      <c r="E152" s="118"/>
      <c r="F152" s="119">
        <v>42309</v>
      </c>
      <c r="G152" s="120">
        <v>600</v>
      </c>
      <c r="H152" s="117" t="s">
        <v>83</v>
      </c>
      <c r="I152" s="121">
        <v>23.5</v>
      </c>
      <c r="J152" s="122">
        <v>15.6</v>
      </c>
      <c r="K152" s="381" t="s">
        <v>523</v>
      </c>
      <c r="L152" s="121">
        <v>6000</v>
      </c>
      <c r="M152" s="122">
        <v>4000</v>
      </c>
      <c r="N152" s="124">
        <f t="shared" ref="N152:N159" si="158">L152*M152/1000000</f>
        <v>24</v>
      </c>
      <c r="O152" s="125">
        <f t="shared" si="128"/>
        <v>3.9166666666666665</v>
      </c>
      <c r="P152" s="126">
        <v>79</v>
      </c>
      <c r="Q152" s="127">
        <v>24.1</v>
      </c>
      <c r="R152" s="127">
        <v>13.5</v>
      </c>
      <c r="S152" s="128">
        <v>701</v>
      </c>
      <c r="T152" s="126">
        <v>62</v>
      </c>
      <c r="U152" s="129">
        <v>484</v>
      </c>
      <c r="V152" s="129">
        <v>1994</v>
      </c>
      <c r="W152" s="128">
        <v>16654</v>
      </c>
      <c r="X152" s="126">
        <v>16989</v>
      </c>
      <c r="Y152" s="130">
        <f t="shared" ref="Y152:Y159" si="159">X152/(O152)^2</f>
        <v>1107.4766862833862</v>
      </c>
      <c r="Z152" s="131">
        <f t="shared" ref="Z152:Z159" si="160">78*X152/T152</f>
        <v>21373.258064516129</v>
      </c>
      <c r="AA152" s="130">
        <f t="shared" ref="AA152:AA159" si="161">Z152/(O152)^2</f>
        <v>1393.2771214532922</v>
      </c>
      <c r="AB152" s="132">
        <v>2.7</v>
      </c>
      <c r="AC152" s="127">
        <v>2.6</v>
      </c>
      <c r="AD152" s="127">
        <v>1.9</v>
      </c>
      <c r="AE152" s="133">
        <v>0.5</v>
      </c>
      <c r="AF152" s="134">
        <v>0.62</v>
      </c>
      <c r="AG152" s="135">
        <f t="shared" ref="AG152:AG159" si="162">20*LOG(AF152/100)</f>
        <v>-44.15216621003492</v>
      </c>
      <c r="AH152" s="132">
        <f t="shared" si="129"/>
        <v>12.950559816408004</v>
      </c>
      <c r="AI152" s="136">
        <f t="shared" si="130"/>
        <v>77.970139307588624</v>
      </c>
    </row>
    <row r="153" spans="1:35" ht="40.5" customHeight="1" x14ac:dyDescent="0.15">
      <c r="A153" s="641"/>
      <c r="B153" s="609"/>
      <c r="C153" s="654"/>
      <c r="D153" s="137" t="s">
        <v>277</v>
      </c>
      <c r="E153" s="138"/>
      <c r="F153" s="139">
        <v>41760</v>
      </c>
      <c r="G153" s="140">
        <v>1200</v>
      </c>
      <c r="H153" s="137" t="s">
        <v>83</v>
      </c>
      <c r="I153" s="141">
        <v>23.5</v>
      </c>
      <c r="J153" s="142">
        <v>15.6</v>
      </c>
      <c r="K153" s="143" t="s">
        <v>523</v>
      </c>
      <c r="L153" s="141">
        <v>6024</v>
      </c>
      <c r="M153" s="142">
        <v>4024</v>
      </c>
      <c r="N153" s="144">
        <f t="shared" si="158"/>
        <v>24.240576000000001</v>
      </c>
      <c r="O153" s="145">
        <f t="shared" si="128"/>
        <v>3.9010624169986721</v>
      </c>
      <c r="P153" s="146">
        <v>82</v>
      </c>
      <c r="Q153" s="147">
        <v>24.4</v>
      </c>
      <c r="R153" s="147">
        <v>13.4</v>
      </c>
      <c r="S153" s="148">
        <v>1013</v>
      </c>
      <c r="T153" s="146">
        <v>54</v>
      </c>
      <c r="U153" s="149">
        <v>561</v>
      </c>
      <c r="V153" s="149">
        <v>2228</v>
      </c>
      <c r="W153" s="148">
        <v>18218</v>
      </c>
      <c r="X153" s="146">
        <v>27766</v>
      </c>
      <c r="Y153" s="150">
        <f t="shared" si="159"/>
        <v>1824.515348512449</v>
      </c>
      <c r="Z153" s="151">
        <f t="shared" si="160"/>
        <v>40106.444444444445</v>
      </c>
      <c r="AA153" s="150">
        <f t="shared" si="161"/>
        <v>2635.4110589624261</v>
      </c>
      <c r="AB153" s="152">
        <v>5.8957783969051478</v>
      </c>
      <c r="AC153" s="147">
        <v>2.971237016530091</v>
      </c>
      <c r="AD153" s="147">
        <v>2.7797814191617767</v>
      </c>
      <c r="AE153" s="153">
        <v>1.5304706372074597</v>
      </c>
      <c r="AF153" s="154">
        <v>0.59414502617563791</v>
      </c>
      <c r="AG153" s="155">
        <f t="shared" si="162"/>
        <v>-44.522150683533532</v>
      </c>
      <c r="AH153" s="152">
        <f t="shared" si="129"/>
        <v>12.731864152918277</v>
      </c>
      <c r="AI153" s="156">
        <f t="shared" si="130"/>
        <v>76.653460214947728</v>
      </c>
    </row>
    <row r="154" spans="1:35" ht="40.5" customHeight="1" x14ac:dyDescent="0.15">
      <c r="A154" s="641"/>
      <c r="B154" s="609"/>
      <c r="C154" s="654"/>
      <c r="D154" s="137" t="s">
        <v>250</v>
      </c>
      <c r="E154" s="138"/>
      <c r="F154" s="139">
        <v>41306</v>
      </c>
      <c r="G154" s="140">
        <v>735</v>
      </c>
      <c r="H154" s="137" t="s">
        <v>292</v>
      </c>
      <c r="I154" s="141">
        <v>23.5</v>
      </c>
      <c r="J154" s="142">
        <v>15.6</v>
      </c>
      <c r="K154" s="143" t="s">
        <v>523</v>
      </c>
      <c r="L154" s="141">
        <v>5496</v>
      </c>
      <c r="M154" s="142">
        <v>3656</v>
      </c>
      <c r="N154" s="144">
        <f t="shared" si="158"/>
        <v>20.093375999999999</v>
      </c>
      <c r="O154" s="145">
        <f t="shared" si="128"/>
        <v>4.2758369723435221</v>
      </c>
      <c r="P154" s="146">
        <v>74</v>
      </c>
      <c r="Q154" s="147">
        <v>23.3</v>
      </c>
      <c r="R154" s="147">
        <v>12.5</v>
      </c>
      <c r="S154" s="148">
        <v>753</v>
      </c>
      <c r="T154" s="146">
        <v>62</v>
      </c>
      <c r="U154" s="149">
        <v>461</v>
      </c>
      <c r="V154" s="149">
        <v>1918</v>
      </c>
      <c r="W154" s="148">
        <v>10855</v>
      </c>
      <c r="X154" s="146">
        <v>20032</v>
      </c>
      <c r="Y154" s="150">
        <f t="shared" si="159"/>
        <v>1095.6757130140338</v>
      </c>
      <c r="Z154" s="151">
        <f t="shared" si="160"/>
        <v>25201.548387096773</v>
      </c>
      <c r="AA154" s="150">
        <f t="shared" si="161"/>
        <v>1378.4307357273328</v>
      </c>
      <c r="AB154" s="152">
        <v>6.5371633925365993</v>
      </c>
      <c r="AC154" s="147">
        <v>2.6734531581665943</v>
      </c>
      <c r="AD154" s="147">
        <v>2.389039446701819</v>
      </c>
      <c r="AE154" s="153">
        <v>1.739788669673211</v>
      </c>
      <c r="AF154" s="154">
        <v>0.60091719282295009</v>
      </c>
      <c r="AG154" s="155">
        <f t="shared" si="162"/>
        <v>-44.423707404464167</v>
      </c>
      <c r="AH154" s="152">
        <f t="shared" si="129"/>
        <v>11.912559998472217</v>
      </c>
      <c r="AI154" s="156">
        <f t="shared" si="130"/>
        <v>71.720757693740154</v>
      </c>
    </row>
    <row r="155" spans="1:35" ht="40.5" customHeight="1" x14ac:dyDescent="0.15">
      <c r="A155" s="641"/>
      <c r="B155" s="609"/>
      <c r="C155" s="654"/>
      <c r="D155" s="137" t="s">
        <v>251</v>
      </c>
      <c r="E155" s="138"/>
      <c r="F155" s="139">
        <v>41030</v>
      </c>
      <c r="G155" s="140">
        <v>500</v>
      </c>
      <c r="H155" s="137" t="s">
        <v>292</v>
      </c>
      <c r="I155" s="141">
        <v>23.5</v>
      </c>
      <c r="J155" s="142">
        <v>15.6</v>
      </c>
      <c r="K155" s="143" t="s">
        <v>523</v>
      </c>
      <c r="L155" s="141">
        <v>4928</v>
      </c>
      <c r="M155" s="142">
        <v>3276</v>
      </c>
      <c r="N155" s="144">
        <f t="shared" si="158"/>
        <v>16.144127999999998</v>
      </c>
      <c r="O155" s="145">
        <f t="shared" si="128"/>
        <v>4.7686688311688314</v>
      </c>
      <c r="P155" s="146">
        <v>75</v>
      </c>
      <c r="Q155" s="147">
        <v>23.3</v>
      </c>
      <c r="R155" s="147">
        <v>12.9</v>
      </c>
      <c r="S155" s="148">
        <v>799</v>
      </c>
      <c r="T155" s="146">
        <v>74</v>
      </c>
      <c r="U155" s="149">
        <v>585</v>
      </c>
      <c r="V155" s="149">
        <v>2326</v>
      </c>
      <c r="W155" s="148">
        <v>11929</v>
      </c>
      <c r="X155" s="146">
        <v>29413</v>
      </c>
      <c r="Y155" s="150">
        <f t="shared" si="159"/>
        <v>1293.4361557120869</v>
      </c>
      <c r="Z155" s="151">
        <f t="shared" si="160"/>
        <v>31002.891891891893</v>
      </c>
      <c r="AA155" s="150">
        <f t="shared" si="161"/>
        <v>1363.351623588416</v>
      </c>
      <c r="AB155" s="152">
        <v>5.3673392870760246</v>
      </c>
      <c r="AC155" s="147">
        <v>3.2263671885665453</v>
      </c>
      <c r="AD155" s="147">
        <v>3.3789721463806583</v>
      </c>
      <c r="AE155" s="153">
        <v>2.4379580317836291</v>
      </c>
      <c r="AF155" s="154">
        <v>0.38064286459058677</v>
      </c>
      <c r="AG155" s="155">
        <f t="shared" si="162"/>
        <v>-48.389646138796778</v>
      </c>
      <c r="AH155" s="152">
        <f t="shared" si="129"/>
        <v>12.495908084759456</v>
      </c>
      <c r="AI155" s="156">
        <f t="shared" si="130"/>
        <v>75.23286313145293</v>
      </c>
    </row>
    <row r="156" spans="1:35" ht="40.5" customHeight="1" x14ac:dyDescent="0.15">
      <c r="A156" s="641"/>
      <c r="B156" s="609"/>
      <c r="C156" s="654"/>
      <c r="D156" s="137" t="s">
        <v>252</v>
      </c>
      <c r="E156" s="138"/>
      <c r="F156" s="139">
        <v>40969</v>
      </c>
      <c r="G156" s="140">
        <v>700</v>
      </c>
      <c r="H156" s="137" t="s">
        <v>292</v>
      </c>
      <c r="I156" s="141">
        <v>23.5</v>
      </c>
      <c r="J156" s="142">
        <v>15.6</v>
      </c>
      <c r="K156" s="143" t="s">
        <v>523</v>
      </c>
      <c r="L156" s="141">
        <v>4928</v>
      </c>
      <c r="M156" s="142">
        <v>3276</v>
      </c>
      <c r="N156" s="144">
        <f t="shared" si="158"/>
        <v>16.144127999999998</v>
      </c>
      <c r="O156" s="145">
        <f t="shared" si="128"/>
        <v>4.7686688311688314</v>
      </c>
      <c r="P156" s="146">
        <v>75</v>
      </c>
      <c r="Q156" s="147">
        <v>23.4</v>
      </c>
      <c r="R156" s="147">
        <v>13</v>
      </c>
      <c r="S156" s="148">
        <v>785</v>
      </c>
      <c r="T156" s="146">
        <v>77</v>
      </c>
      <c r="U156" s="149">
        <v>605</v>
      </c>
      <c r="V156" s="149">
        <v>2361</v>
      </c>
      <c r="W156" s="148">
        <v>12327</v>
      </c>
      <c r="X156" s="146">
        <v>29205</v>
      </c>
      <c r="Y156" s="150">
        <f t="shared" si="159"/>
        <v>1284.2893593843366</v>
      </c>
      <c r="Z156" s="151">
        <f t="shared" si="160"/>
        <v>29584.285714285714</v>
      </c>
      <c r="AA156" s="150">
        <f t="shared" si="161"/>
        <v>1300.9684419737437</v>
      </c>
      <c r="AB156" s="152">
        <v>4.5015263779776058</v>
      </c>
      <c r="AC156" s="147">
        <v>3.0741790954848689</v>
      </c>
      <c r="AD156" s="147">
        <v>3.1070379182805961</v>
      </c>
      <c r="AE156" s="153">
        <v>2.0339270058376533</v>
      </c>
      <c r="AF156" s="154">
        <v>0.38926192837836587</v>
      </c>
      <c r="AG156" s="155">
        <f t="shared" si="162"/>
        <v>-48.195161404379725</v>
      </c>
      <c r="AH156" s="152">
        <f t="shared" si="129"/>
        <v>12.682129168930999</v>
      </c>
      <c r="AI156" s="156">
        <f t="shared" si="130"/>
        <v>76.354025774666951</v>
      </c>
    </row>
    <row r="157" spans="1:35" ht="40.5" customHeight="1" x14ac:dyDescent="0.15">
      <c r="A157" s="641"/>
      <c r="B157" s="609"/>
      <c r="C157" s="654"/>
      <c r="D157" s="137" t="s">
        <v>253</v>
      </c>
      <c r="E157" s="138"/>
      <c r="F157" s="139">
        <v>40756</v>
      </c>
      <c r="G157" s="140">
        <v>1399</v>
      </c>
      <c r="H157" s="137" t="s">
        <v>292</v>
      </c>
      <c r="I157" s="141">
        <v>23.5</v>
      </c>
      <c r="J157" s="142">
        <v>15.6</v>
      </c>
      <c r="K157" s="143" t="s">
        <v>523</v>
      </c>
      <c r="L157" s="141">
        <v>6048</v>
      </c>
      <c r="M157" s="142">
        <v>4024</v>
      </c>
      <c r="N157" s="144">
        <f t="shared" si="158"/>
        <v>24.337152</v>
      </c>
      <c r="O157" s="145">
        <f t="shared" si="128"/>
        <v>3.8855820105820102</v>
      </c>
      <c r="P157" s="146">
        <v>78</v>
      </c>
      <c r="Q157" s="147">
        <v>24</v>
      </c>
      <c r="R157" s="147">
        <v>13.2</v>
      </c>
      <c r="S157" s="148">
        <v>801</v>
      </c>
      <c r="T157" s="146">
        <v>63</v>
      </c>
      <c r="U157" s="149">
        <v>635</v>
      </c>
      <c r="V157" s="149">
        <v>2612</v>
      </c>
      <c r="W157" s="148">
        <v>13417</v>
      </c>
      <c r="X157" s="146">
        <v>20375</v>
      </c>
      <c r="Y157" s="150">
        <f t="shared" si="159"/>
        <v>1349.539056586691</v>
      </c>
      <c r="Z157" s="151">
        <f t="shared" si="160"/>
        <v>25226.190476190477</v>
      </c>
      <c r="AA157" s="150">
        <f t="shared" si="161"/>
        <v>1670.8578795835224</v>
      </c>
      <c r="AB157" s="152">
        <v>4.2635448019024773</v>
      </c>
      <c r="AC157" s="147">
        <v>2.9110178844889214</v>
      </c>
      <c r="AD157" s="147">
        <v>2.6225993357141242</v>
      </c>
      <c r="AE157" s="153">
        <v>3.1237442954511838</v>
      </c>
      <c r="AF157" s="154">
        <v>0.61606721653943985</v>
      </c>
      <c r="AG157" s="155">
        <f t="shared" si="162"/>
        <v>-44.207438023607047</v>
      </c>
      <c r="AH157" s="152">
        <f t="shared" si="129"/>
        <v>12.530581317521836</v>
      </c>
      <c r="AI157" s="156">
        <f t="shared" si="130"/>
        <v>75.441616793615239</v>
      </c>
    </row>
    <row r="158" spans="1:35" ht="40.5" customHeight="1" x14ac:dyDescent="0.15">
      <c r="A158" s="641"/>
      <c r="B158" s="609"/>
      <c r="C158" s="654"/>
      <c r="D158" s="137" t="s">
        <v>254</v>
      </c>
      <c r="E158" s="138"/>
      <c r="F158" s="139">
        <v>40756</v>
      </c>
      <c r="G158" s="140">
        <v>1290</v>
      </c>
      <c r="H158" s="137" t="s">
        <v>292</v>
      </c>
      <c r="I158" s="141">
        <v>23.5</v>
      </c>
      <c r="J158" s="142">
        <v>15.6</v>
      </c>
      <c r="K158" s="143" t="s">
        <v>523</v>
      </c>
      <c r="L158" s="141">
        <v>6024</v>
      </c>
      <c r="M158" s="142">
        <v>4024</v>
      </c>
      <c r="N158" s="144">
        <f t="shared" si="158"/>
        <v>24.240576000000001</v>
      </c>
      <c r="O158" s="145">
        <f t="shared" si="128"/>
        <v>3.9010624169986721</v>
      </c>
      <c r="P158" s="146">
        <v>74</v>
      </c>
      <c r="Q158" s="147">
        <v>23.4</v>
      </c>
      <c r="R158" s="147">
        <v>12.6</v>
      </c>
      <c r="S158" s="148">
        <v>717</v>
      </c>
      <c r="T158" s="146">
        <v>76</v>
      </c>
      <c r="U158" s="149">
        <v>604</v>
      </c>
      <c r="V158" s="149">
        <v>2446</v>
      </c>
      <c r="W158" s="148">
        <v>12402</v>
      </c>
      <c r="X158" s="146">
        <v>19130</v>
      </c>
      <c r="Y158" s="150">
        <f t="shared" si="159"/>
        <v>1257.0402152648255</v>
      </c>
      <c r="Z158" s="151">
        <f t="shared" si="160"/>
        <v>19633.42105263158</v>
      </c>
      <c r="AA158" s="150">
        <f t="shared" si="161"/>
        <v>1290.1202209296896</v>
      </c>
      <c r="AB158" s="152">
        <v>4.9721193252628684</v>
      </c>
      <c r="AC158" s="147">
        <v>3.1162687670659133</v>
      </c>
      <c r="AD158" s="147">
        <v>2.7737712310537894</v>
      </c>
      <c r="AE158" s="153">
        <v>1.6265681782807633</v>
      </c>
      <c r="AF158" s="154">
        <v>0.58408533467804746</v>
      </c>
      <c r="AG158" s="155">
        <f t="shared" si="162"/>
        <v>-44.670473959381994</v>
      </c>
      <c r="AH158" s="152">
        <f t="shared" si="129"/>
        <v>11.947163038790446</v>
      </c>
      <c r="AI158" s="156">
        <f t="shared" si="130"/>
        <v>71.929088755279281</v>
      </c>
    </row>
    <row r="159" spans="1:35" ht="40.5" customHeight="1" x14ac:dyDescent="0.15">
      <c r="A159" s="641"/>
      <c r="B159" s="609"/>
      <c r="C159" s="654"/>
      <c r="D159" s="137" t="s">
        <v>255</v>
      </c>
      <c r="E159" s="138"/>
      <c r="F159" s="139">
        <v>40695</v>
      </c>
      <c r="G159" s="140">
        <v>600</v>
      </c>
      <c r="H159" s="137" t="s">
        <v>292</v>
      </c>
      <c r="I159" s="141">
        <v>23.5</v>
      </c>
      <c r="J159" s="142">
        <v>15.6</v>
      </c>
      <c r="K159" s="143" t="s">
        <v>523</v>
      </c>
      <c r="L159" s="141">
        <v>4912</v>
      </c>
      <c r="M159" s="142">
        <v>3264</v>
      </c>
      <c r="N159" s="144">
        <f t="shared" si="158"/>
        <v>16.032768000000001</v>
      </c>
      <c r="O159" s="145">
        <f t="shared" si="128"/>
        <v>4.7842019543973944</v>
      </c>
      <c r="P159" s="146">
        <v>74</v>
      </c>
      <c r="Q159" s="147">
        <v>23.3</v>
      </c>
      <c r="R159" s="147">
        <v>12.7</v>
      </c>
      <c r="S159" s="148">
        <v>763</v>
      </c>
      <c r="T159" s="146">
        <v>73</v>
      </c>
      <c r="U159" s="149">
        <v>578</v>
      </c>
      <c r="V159" s="149">
        <v>2245</v>
      </c>
      <c r="W159" s="148">
        <v>9093</v>
      </c>
      <c r="X159" s="146">
        <v>29102</v>
      </c>
      <c r="Y159" s="150">
        <f t="shared" si="159"/>
        <v>1271.4632972168401</v>
      </c>
      <c r="Z159" s="151">
        <f t="shared" si="160"/>
        <v>31095.287671232876</v>
      </c>
      <c r="AA159" s="150">
        <f t="shared" si="161"/>
        <v>1358.549824423473</v>
      </c>
      <c r="AB159" s="152">
        <v>6.0092512140517709</v>
      </c>
      <c r="AC159" s="147">
        <v>3.3111778331664699</v>
      </c>
      <c r="AD159" s="147">
        <v>3.0384886304857299</v>
      </c>
      <c r="AE159" s="153">
        <v>3.2209687167515373</v>
      </c>
      <c r="AF159" s="154">
        <v>0.3958124922558896</v>
      </c>
      <c r="AG159" s="155">
        <f t="shared" si="162"/>
        <v>-48.050210062512406</v>
      </c>
      <c r="AH159" s="152">
        <f t="shared" si="129"/>
        <v>12.337223109204805</v>
      </c>
      <c r="AI159" s="156">
        <f t="shared" si="130"/>
        <v>74.277484381389826</v>
      </c>
    </row>
    <row r="160" spans="1:35" ht="40.5" customHeight="1" x14ac:dyDescent="0.15">
      <c r="A160" s="641"/>
      <c r="B160" s="609"/>
      <c r="C160" s="654"/>
      <c r="D160" s="137" t="s">
        <v>236</v>
      </c>
      <c r="E160" s="138"/>
      <c r="F160" s="139">
        <v>40391</v>
      </c>
      <c r="G160" s="140">
        <v>800</v>
      </c>
      <c r="H160" s="137" t="s">
        <v>83</v>
      </c>
      <c r="I160" s="141">
        <v>23.5</v>
      </c>
      <c r="J160" s="142">
        <v>15.6</v>
      </c>
      <c r="K160" s="143" t="s">
        <v>523</v>
      </c>
      <c r="L160" s="141">
        <v>4912</v>
      </c>
      <c r="M160" s="142">
        <v>3264</v>
      </c>
      <c r="N160" s="144">
        <f t="shared" ref="N160:N195" si="163">L160*M160/1000000</f>
        <v>16.032768000000001</v>
      </c>
      <c r="O160" s="145">
        <f t="shared" si="128"/>
        <v>4.7842019543973944</v>
      </c>
      <c r="P160" s="146">
        <v>80</v>
      </c>
      <c r="Q160" s="147">
        <v>23.8</v>
      </c>
      <c r="R160" s="147">
        <v>13.3</v>
      </c>
      <c r="S160" s="148">
        <v>1121</v>
      </c>
      <c r="T160" s="146">
        <v>75</v>
      </c>
      <c r="U160" s="149">
        <v>586</v>
      </c>
      <c r="V160" s="149">
        <v>2290</v>
      </c>
      <c r="W160" s="148">
        <v>9372</v>
      </c>
      <c r="X160" s="146">
        <v>43718</v>
      </c>
      <c r="Y160" s="150">
        <f t="shared" ref="Y160:Y195" si="164">X160/(O160)^2</f>
        <v>1910.0347889397917</v>
      </c>
      <c r="Z160" s="151">
        <f t="shared" ref="Z160:Z195" si="165">78*X160/T160</f>
        <v>45466.720000000001</v>
      </c>
      <c r="AA160" s="150">
        <f t="shared" ref="AA160:AA195" si="166">Z160/(O160)^2</f>
        <v>1986.4361804973832</v>
      </c>
      <c r="AB160" s="152">
        <v>5.8</v>
      </c>
      <c r="AC160" s="147">
        <v>2.9</v>
      </c>
      <c r="AD160" s="147">
        <v>3.2</v>
      </c>
      <c r="AE160" s="153">
        <v>3.3</v>
      </c>
      <c r="AF160" s="154">
        <v>0.38900000000000001</v>
      </c>
      <c r="AG160" s="155">
        <f t="shared" ref="AG160:AG195" si="167">20*LOG(AF160/100)</f>
        <v>-48.201007973485844</v>
      </c>
      <c r="AH160" s="152">
        <f t="shared" si="129"/>
        <v>12.936470410147438</v>
      </c>
      <c r="AI160" s="156">
        <f t="shared" si="130"/>
        <v>77.885312629478079</v>
      </c>
    </row>
    <row r="161" spans="1:35" ht="40.5" customHeight="1" x14ac:dyDescent="0.15">
      <c r="A161" s="641"/>
      <c r="B161" s="609"/>
      <c r="C161" s="654"/>
      <c r="D161" s="137" t="s">
        <v>234</v>
      </c>
      <c r="E161" s="138"/>
      <c r="F161" s="139">
        <v>40391</v>
      </c>
      <c r="G161" s="140">
        <v>650</v>
      </c>
      <c r="H161" s="137" t="s">
        <v>83</v>
      </c>
      <c r="I161" s="141">
        <v>23.4</v>
      </c>
      <c r="J161" s="142">
        <v>15.6</v>
      </c>
      <c r="K161" s="143" t="s">
        <v>523</v>
      </c>
      <c r="L161" s="141">
        <v>4592</v>
      </c>
      <c r="M161" s="142">
        <v>3056</v>
      </c>
      <c r="N161" s="144">
        <f t="shared" si="163"/>
        <v>14.033151999999999</v>
      </c>
      <c r="O161" s="145">
        <f t="shared" si="128"/>
        <v>5.0958188153310102</v>
      </c>
      <c r="P161" s="146">
        <v>70</v>
      </c>
      <c r="Q161" s="147">
        <v>22.5</v>
      </c>
      <c r="R161" s="147">
        <v>12.3</v>
      </c>
      <c r="S161" s="148">
        <v>817</v>
      </c>
      <c r="T161" s="146">
        <v>119</v>
      </c>
      <c r="U161" s="149">
        <v>602</v>
      </c>
      <c r="V161" s="149">
        <v>2397</v>
      </c>
      <c r="W161" s="148">
        <v>9660</v>
      </c>
      <c r="X161" s="146">
        <v>34613</v>
      </c>
      <c r="Y161" s="150">
        <f t="shared" si="164"/>
        <v>1332.9421039374681</v>
      </c>
      <c r="Z161" s="151">
        <f t="shared" si="165"/>
        <v>22687.512605042019</v>
      </c>
      <c r="AA161" s="150">
        <f t="shared" si="166"/>
        <v>873.69314375733211</v>
      </c>
      <c r="AB161" s="152">
        <v>5.6</v>
      </c>
      <c r="AC161" s="147">
        <v>3.6</v>
      </c>
      <c r="AD161" s="147">
        <v>3.3</v>
      </c>
      <c r="AE161" s="153">
        <v>3.5</v>
      </c>
      <c r="AF161" s="154">
        <v>0.34799999999999998</v>
      </c>
      <c r="AG161" s="155">
        <f t="shared" si="167"/>
        <v>-49.168415121068385</v>
      </c>
      <c r="AH161" s="152">
        <f t="shared" si="129"/>
        <v>11.984183997040281</v>
      </c>
      <c r="AI161" s="156">
        <f t="shared" si="130"/>
        <v>72.151977133307781</v>
      </c>
    </row>
    <row r="162" spans="1:35" ht="40.5" customHeight="1" x14ac:dyDescent="0.15">
      <c r="A162" s="641"/>
      <c r="B162" s="609"/>
      <c r="C162" s="654"/>
      <c r="D162" s="137" t="s">
        <v>256</v>
      </c>
      <c r="E162" s="138"/>
      <c r="F162" s="139">
        <v>40391</v>
      </c>
      <c r="G162" s="140">
        <v>750</v>
      </c>
      <c r="H162" s="137" t="s">
        <v>292</v>
      </c>
      <c r="I162" s="141">
        <v>23.5</v>
      </c>
      <c r="J162" s="142">
        <v>15.6</v>
      </c>
      <c r="K162" s="143" t="s">
        <v>523</v>
      </c>
      <c r="L162" s="141">
        <v>4912</v>
      </c>
      <c r="M162" s="142">
        <v>3264</v>
      </c>
      <c r="N162" s="144">
        <f t="shared" si="163"/>
        <v>16.032768000000001</v>
      </c>
      <c r="O162" s="145">
        <f t="shared" si="128"/>
        <v>4.7842019543973944</v>
      </c>
      <c r="P162" s="146">
        <v>73</v>
      </c>
      <c r="Q162" s="147">
        <v>23</v>
      </c>
      <c r="R162" s="147">
        <v>12.4</v>
      </c>
      <c r="S162" s="148">
        <v>816</v>
      </c>
      <c r="T162" s="146">
        <v>76</v>
      </c>
      <c r="U162" s="149">
        <v>604</v>
      </c>
      <c r="V162" s="149">
        <v>2362</v>
      </c>
      <c r="W162" s="148">
        <v>9527</v>
      </c>
      <c r="X162" s="146">
        <v>29770</v>
      </c>
      <c r="Y162" s="150">
        <f t="shared" si="164"/>
        <v>1300.6481464554097</v>
      </c>
      <c r="Z162" s="151">
        <f t="shared" si="165"/>
        <v>30553.42105263158</v>
      </c>
      <c r="AA162" s="150">
        <f t="shared" si="166"/>
        <v>1334.8757292568678</v>
      </c>
      <c r="AB162" s="152">
        <v>7.4271283792935376</v>
      </c>
      <c r="AC162" s="147">
        <v>3.3069054142041225</v>
      </c>
      <c r="AD162" s="147">
        <v>3.0076994940479174</v>
      </c>
      <c r="AE162" s="153">
        <v>3.2543459311120073</v>
      </c>
      <c r="AF162" s="154">
        <v>0.43009323928866028</v>
      </c>
      <c r="AG162" s="155">
        <f t="shared" si="167"/>
        <v>-47.328747682873306</v>
      </c>
      <c r="AH162" s="152">
        <f t="shared" si="129"/>
        <v>12.006241790766508</v>
      </c>
      <c r="AI162" s="156">
        <f t="shared" si="130"/>
        <v>72.28477828430303</v>
      </c>
    </row>
    <row r="163" spans="1:35" ht="40.5" customHeight="1" x14ac:dyDescent="0.15">
      <c r="A163" s="641"/>
      <c r="B163" s="609"/>
      <c r="C163" s="654"/>
      <c r="D163" s="137" t="s">
        <v>257</v>
      </c>
      <c r="E163" s="138"/>
      <c r="F163" s="139">
        <v>40391</v>
      </c>
      <c r="G163" s="140">
        <v>599</v>
      </c>
      <c r="H163" s="137" t="s">
        <v>292</v>
      </c>
      <c r="I163" s="141">
        <v>23.4</v>
      </c>
      <c r="J163" s="142">
        <v>15.6</v>
      </c>
      <c r="K163" s="143" t="s">
        <v>523</v>
      </c>
      <c r="L163" s="141">
        <v>4592</v>
      </c>
      <c r="M163" s="142">
        <v>3056</v>
      </c>
      <c r="N163" s="144">
        <f t="shared" si="163"/>
        <v>14.033151999999999</v>
      </c>
      <c r="O163" s="145">
        <f t="shared" si="128"/>
        <v>5.0958188153310102</v>
      </c>
      <c r="P163" s="146">
        <v>70</v>
      </c>
      <c r="Q163" s="147">
        <v>22.8</v>
      </c>
      <c r="R163" s="147">
        <v>12.6</v>
      </c>
      <c r="S163" s="148">
        <v>591</v>
      </c>
      <c r="T163" s="146">
        <v>78</v>
      </c>
      <c r="U163" s="149">
        <v>610</v>
      </c>
      <c r="V163" s="149">
        <v>2423</v>
      </c>
      <c r="W163" s="148">
        <v>9765</v>
      </c>
      <c r="X163" s="146">
        <v>25899</v>
      </c>
      <c r="Y163" s="150">
        <f t="shared" si="164"/>
        <v>997.36710339688807</v>
      </c>
      <c r="Z163" s="151">
        <f t="shared" si="165"/>
        <v>25899</v>
      </c>
      <c r="AA163" s="150">
        <f t="shared" si="166"/>
        <v>997.36710339688807</v>
      </c>
      <c r="AB163" s="152">
        <v>5.173651770327619</v>
      </c>
      <c r="AC163" s="147">
        <v>3.6719235496115132</v>
      </c>
      <c r="AD163" s="147">
        <v>3.7269394225657448</v>
      </c>
      <c r="AE163" s="153">
        <v>4.1702840543850765</v>
      </c>
      <c r="AF163" s="154">
        <v>0.37187962065964075</v>
      </c>
      <c r="AG163" s="155">
        <f t="shared" si="167"/>
        <v>-48.591952414405377</v>
      </c>
      <c r="AH163" s="152">
        <f t="shared" si="129"/>
        <v>12.289425821925576</v>
      </c>
      <c r="AI163" s="156">
        <f t="shared" si="130"/>
        <v>73.989716037741488</v>
      </c>
    </row>
    <row r="164" spans="1:35" ht="40.5" customHeight="1" x14ac:dyDescent="0.15">
      <c r="A164" s="641"/>
      <c r="B164" s="609"/>
      <c r="C164" s="654"/>
      <c r="D164" s="137" t="s">
        <v>237</v>
      </c>
      <c r="E164" s="138"/>
      <c r="F164" s="139">
        <v>40330</v>
      </c>
      <c r="G164" s="140">
        <v>620</v>
      </c>
      <c r="H164" s="137" t="s">
        <v>83</v>
      </c>
      <c r="I164" s="141">
        <v>23.5</v>
      </c>
      <c r="J164" s="142">
        <v>15.7</v>
      </c>
      <c r="K164" s="143" t="s">
        <v>523</v>
      </c>
      <c r="L164" s="141">
        <v>4600</v>
      </c>
      <c r="M164" s="142">
        <v>3072</v>
      </c>
      <c r="N164" s="144">
        <f t="shared" si="163"/>
        <v>14.1312</v>
      </c>
      <c r="O164" s="145">
        <f t="shared" ref="O164:O238" si="168">I164/L164*1000</f>
        <v>5.1086956521739131</v>
      </c>
      <c r="P164" s="146">
        <v>66</v>
      </c>
      <c r="Q164" s="147">
        <v>22.5</v>
      </c>
      <c r="R164" s="147">
        <v>11.5</v>
      </c>
      <c r="S164" s="148">
        <v>607</v>
      </c>
      <c r="T164" s="146">
        <v>93</v>
      </c>
      <c r="U164" s="149">
        <v>747</v>
      </c>
      <c r="V164" s="149">
        <v>2857</v>
      </c>
      <c r="W164" s="148">
        <v>2857</v>
      </c>
      <c r="X164" s="146">
        <v>29310</v>
      </c>
      <c r="Y164" s="150">
        <f t="shared" si="164"/>
        <v>1123.0413761883203</v>
      </c>
      <c r="Z164" s="151">
        <f t="shared" si="165"/>
        <v>24582.580645161292</v>
      </c>
      <c r="AA164" s="150">
        <f t="shared" si="166"/>
        <v>941.90567035149456</v>
      </c>
      <c r="AB164" s="152">
        <v>10.6</v>
      </c>
      <c r="AC164" s="147">
        <v>9.3000000000000007</v>
      </c>
      <c r="AD164" s="147">
        <v>9</v>
      </c>
      <c r="AE164" s="153">
        <v>9</v>
      </c>
      <c r="AF164" s="154">
        <v>0.54700000000000004</v>
      </c>
      <c r="AG164" s="155">
        <f t="shared" si="167"/>
        <v>-45.240253473331379</v>
      </c>
      <c r="AH164" s="152">
        <f t="shared" si="129"/>
        <v>11.179356395655285</v>
      </c>
      <c r="AI164" s="156">
        <f t="shared" si="130"/>
        <v>67.306432146204216</v>
      </c>
    </row>
    <row r="165" spans="1:35" ht="40.5" customHeight="1" x14ac:dyDescent="0.15">
      <c r="A165" s="641"/>
      <c r="B165" s="609"/>
      <c r="C165" s="654"/>
      <c r="D165" s="137" t="s">
        <v>238</v>
      </c>
      <c r="E165" s="138"/>
      <c r="F165" s="139">
        <v>40330</v>
      </c>
      <c r="G165" s="140">
        <v>499</v>
      </c>
      <c r="H165" s="137" t="s">
        <v>83</v>
      </c>
      <c r="I165" s="141">
        <v>23.6</v>
      </c>
      <c r="J165" s="142">
        <v>15.8</v>
      </c>
      <c r="K165" s="143" t="s">
        <v>523</v>
      </c>
      <c r="L165" s="141">
        <v>4600</v>
      </c>
      <c r="M165" s="142">
        <v>3072</v>
      </c>
      <c r="N165" s="144">
        <f t="shared" si="163"/>
        <v>14.1312</v>
      </c>
      <c r="O165" s="145">
        <f t="shared" si="168"/>
        <v>5.1304347826086962</v>
      </c>
      <c r="P165" s="146">
        <v>66</v>
      </c>
      <c r="Q165" s="147">
        <v>22.6</v>
      </c>
      <c r="R165" s="147">
        <v>11.5</v>
      </c>
      <c r="S165" s="148">
        <v>615</v>
      </c>
      <c r="T165" s="146">
        <v>95</v>
      </c>
      <c r="U165" s="149">
        <v>764</v>
      </c>
      <c r="V165" s="149">
        <v>2921</v>
      </c>
      <c r="W165" s="148">
        <v>2921</v>
      </c>
      <c r="X165" s="146">
        <v>29401</v>
      </c>
      <c r="Y165" s="150">
        <f t="shared" si="164"/>
        <v>1117.0015081873023</v>
      </c>
      <c r="Z165" s="151">
        <f t="shared" si="165"/>
        <v>24139.768421052631</v>
      </c>
      <c r="AA165" s="150">
        <f t="shared" si="166"/>
        <v>917.11702777483754</v>
      </c>
      <c r="AB165" s="152">
        <v>10.6</v>
      </c>
      <c r="AC165" s="147">
        <v>9</v>
      </c>
      <c r="AD165" s="147">
        <v>9.5</v>
      </c>
      <c r="AE165" s="153">
        <v>9.5</v>
      </c>
      <c r="AF165" s="154">
        <v>0.38200000000000001</v>
      </c>
      <c r="AG165" s="155">
        <f t="shared" si="167"/>
        <v>-48.35873274176582</v>
      </c>
      <c r="AH165" s="152">
        <f t="shared" ref="AH165:AH239" si="169">(LOG(Z165/AB165))/(LOG(2))</f>
        <v>11.153131855891919</v>
      </c>
      <c r="AI165" s="156">
        <f t="shared" ref="AI165:AI239" si="170">20*LOG(Z165/AB165)</f>
        <v>67.148544684379104</v>
      </c>
    </row>
    <row r="166" spans="1:35" ht="40.5" customHeight="1" x14ac:dyDescent="0.15">
      <c r="A166" s="641"/>
      <c r="B166" s="609"/>
      <c r="C166" s="654"/>
      <c r="D166" s="137" t="s">
        <v>239</v>
      </c>
      <c r="E166" s="138"/>
      <c r="F166" s="139">
        <v>40179</v>
      </c>
      <c r="G166" s="140">
        <v>680</v>
      </c>
      <c r="H166" s="137" t="s">
        <v>83</v>
      </c>
      <c r="I166" s="141">
        <v>23.4</v>
      </c>
      <c r="J166" s="142">
        <v>15.6</v>
      </c>
      <c r="K166" s="143" t="s">
        <v>523</v>
      </c>
      <c r="L166" s="141">
        <v>4592</v>
      </c>
      <c r="M166" s="142">
        <v>3056</v>
      </c>
      <c r="N166" s="144">
        <f t="shared" si="163"/>
        <v>14.033151999999999</v>
      </c>
      <c r="O166" s="145">
        <f t="shared" si="168"/>
        <v>5.0958188153310102</v>
      </c>
      <c r="P166" s="146">
        <v>66</v>
      </c>
      <c r="Q166" s="147">
        <v>21.8</v>
      </c>
      <c r="R166" s="147">
        <v>11.8</v>
      </c>
      <c r="S166" s="148">
        <v>769</v>
      </c>
      <c r="T166" s="146">
        <v>159</v>
      </c>
      <c r="U166" s="149">
        <v>641</v>
      </c>
      <c r="V166" s="149">
        <v>2472</v>
      </c>
      <c r="W166" s="148">
        <v>9906</v>
      </c>
      <c r="X166" s="146">
        <v>33800</v>
      </c>
      <c r="Y166" s="150">
        <f t="shared" si="164"/>
        <v>1301.6335802469137</v>
      </c>
      <c r="Z166" s="151">
        <f t="shared" si="165"/>
        <v>16581.132075471698</v>
      </c>
      <c r="AA166" s="150">
        <f t="shared" si="166"/>
        <v>638.53722804565575</v>
      </c>
      <c r="AB166" s="152">
        <v>5.4</v>
      </c>
      <c r="AC166" s="147">
        <v>3.4</v>
      </c>
      <c r="AD166" s="147">
        <v>3.5</v>
      </c>
      <c r="AE166" s="153">
        <v>3.3</v>
      </c>
      <c r="AF166" s="154">
        <v>0.37</v>
      </c>
      <c r="AG166" s="155">
        <f t="shared" si="167"/>
        <v>-48.6359655186601</v>
      </c>
      <c r="AH166" s="152">
        <f t="shared" si="169"/>
        <v>11.584295482358696</v>
      </c>
      <c r="AI166" s="156">
        <f t="shared" si="170"/>
        <v>69.744408376494306</v>
      </c>
    </row>
    <row r="167" spans="1:35" ht="40.5" customHeight="1" x14ac:dyDescent="0.15">
      <c r="A167" s="641"/>
      <c r="B167" s="609"/>
      <c r="C167" s="654"/>
      <c r="D167" s="137" t="s">
        <v>240</v>
      </c>
      <c r="E167" s="138"/>
      <c r="F167" s="139">
        <v>40026</v>
      </c>
      <c r="G167" s="140">
        <v>899</v>
      </c>
      <c r="H167" s="137" t="s">
        <v>83</v>
      </c>
      <c r="I167" s="141">
        <v>23.5</v>
      </c>
      <c r="J167" s="142">
        <v>15.6</v>
      </c>
      <c r="K167" s="143" t="s">
        <v>523</v>
      </c>
      <c r="L167" s="141">
        <v>4592</v>
      </c>
      <c r="M167" s="142">
        <v>3056</v>
      </c>
      <c r="N167" s="144">
        <f t="shared" si="163"/>
        <v>14.033151999999999</v>
      </c>
      <c r="O167" s="145">
        <f t="shared" si="168"/>
        <v>5.1175958188153308</v>
      </c>
      <c r="P167" s="327">
        <v>66</v>
      </c>
      <c r="Q167" s="149">
        <v>21.9</v>
      </c>
      <c r="R167" s="147">
        <v>11.8</v>
      </c>
      <c r="S167" s="156">
        <v>807</v>
      </c>
      <c r="T167" s="146">
        <v>154</v>
      </c>
      <c r="U167" s="149">
        <v>625</v>
      </c>
      <c r="V167" s="149">
        <v>2382</v>
      </c>
      <c r="W167" s="148">
        <v>9502</v>
      </c>
      <c r="X167" s="146">
        <v>34575</v>
      </c>
      <c r="Y167" s="150">
        <f t="shared" si="164"/>
        <v>1320.1711051154371</v>
      </c>
      <c r="Z167" s="151">
        <f t="shared" si="165"/>
        <v>17512.012987012986</v>
      </c>
      <c r="AA167" s="150">
        <f t="shared" si="166"/>
        <v>668.65809220132519</v>
      </c>
      <c r="AB167" s="152">
        <v>6</v>
      </c>
      <c r="AC167" s="147">
        <v>3.9</v>
      </c>
      <c r="AD167" s="147">
        <v>3.7</v>
      </c>
      <c r="AE167" s="153">
        <v>3.7</v>
      </c>
      <c r="AF167" s="154">
        <v>0.32200000000000001</v>
      </c>
      <c r="AG167" s="155">
        <f t="shared" si="167"/>
        <v>-49.842882566083382</v>
      </c>
      <c r="AH167" s="152">
        <f t="shared" si="169"/>
        <v>11.511094808371409</v>
      </c>
      <c r="AI167" s="156">
        <f t="shared" si="170"/>
        <v>69.303696405034444</v>
      </c>
    </row>
    <row r="168" spans="1:35" ht="40.5" customHeight="1" x14ac:dyDescent="0.15">
      <c r="A168" s="641"/>
      <c r="B168" s="609"/>
      <c r="C168" s="654"/>
      <c r="D168" s="137" t="s">
        <v>241</v>
      </c>
      <c r="E168" s="138"/>
      <c r="F168" s="139">
        <v>39934</v>
      </c>
      <c r="G168" s="140">
        <v>699</v>
      </c>
      <c r="H168" s="137" t="s">
        <v>83</v>
      </c>
      <c r="I168" s="141">
        <v>23.5</v>
      </c>
      <c r="J168" s="142">
        <v>15.6</v>
      </c>
      <c r="K168" s="143" t="s">
        <v>523</v>
      </c>
      <c r="L168" s="141">
        <v>4272</v>
      </c>
      <c r="M168" s="142">
        <v>2848</v>
      </c>
      <c r="N168" s="144">
        <f t="shared" si="163"/>
        <v>12.166656</v>
      </c>
      <c r="O168" s="145">
        <f t="shared" si="168"/>
        <v>5.5009363295880158</v>
      </c>
      <c r="P168" s="146">
        <v>64</v>
      </c>
      <c r="Q168" s="147">
        <v>21.8</v>
      </c>
      <c r="R168" s="147">
        <v>11.6</v>
      </c>
      <c r="S168" s="148">
        <v>772</v>
      </c>
      <c r="T168" s="146">
        <v>152</v>
      </c>
      <c r="U168" s="149">
        <v>615</v>
      </c>
      <c r="V168" s="149">
        <v>2373</v>
      </c>
      <c r="W168" s="148">
        <v>9562</v>
      </c>
      <c r="X168" s="146">
        <v>38870</v>
      </c>
      <c r="Y168" s="150">
        <f t="shared" si="164"/>
        <v>1284.5212821729285</v>
      </c>
      <c r="Z168" s="151">
        <f t="shared" si="165"/>
        <v>19946.447368421053</v>
      </c>
      <c r="AA168" s="150">
        <f t="shared" si="166"/>
        <v>659.16223690452921</v>
      </c>
      <c r="AB168" s="152">
        <v>7.5</v>
      </c>
      <c r="AC168" s="147">
        <v>5.6</v>
      </c>
      <c r="AD168" s="147">
        <v>4.9000000000000004</v>
      </c>
      <c r="AE168" s="153">
        <v>5.6</v>
      </c>
      <c r="AF168" s="154">
        <v>0.35799999999999998</v>
      </c>
      <c r="AG168" s="155">
        <f t="shared" si="167"/>
        <v>-48.922339467122512</v>
      </c>
      <c r="AH168" s="152">
        <f t="shared" si="169"/>
        <v>11.376953597036703</v>
      </c>
      <c r="AI168" s="156">
        <f t="shared" si="170"/>
        <v>68.496085839705486</v>
      </c>
    </row>
    <row r="169" spans="1:35" ht="40.5" customHeight="1" x14ac:dyDescent="0.15">
      <c r="A169" s="641"/>
      <c r="B169" s="609"/>
      <c r="C169" s="654"/>
      <c r="D169" s="137" t="s">
        <v>242</v>
      </c>
      <c r="E169" s="138"/>
      <c r="F169" s="139">
        <v>39934</v>
      </c>
      <c r="G169" s="140">
        <v>900</v>
      </c>
      <c r="H169" s="137" t="s">
        <v>290</v>
      </c>
      <c r="I169" s="141">
        <v>23.6</v>
      </c>
      <c r="J169" s="142">
        <v>15.6</v>
      </c>
      <c r="K169" s="143" t="s">
        <v>523</v>
      </c>
      <c r="L169" s="141">
        <v>3880</v>
      </c>
      <c r="M169" s="142">
        <v>2608</v>
      </c>
      <c r="N169" s="144">
        <f t="shared" si="163"/>
        <v>10.11904</v>
      </c>
      <c r="O169" s="145">
        <f t="shared" si="168"/>
        <v>6.0824742268041243</v>
      </c>
      <c r="P169" s="146">
        <v>63</v>
      </c>
      <c r="Q169" s="147">
        <v>22.3</v>
      </c>
      <c r="R169" s="147">
        <v>11.4</v>
      </c>
      <c r="S169" s="148">
        <v>531</v>
      </c>
      <c r="T169" s="146">
        <v>84</v>
      </c>
      <c r="U169" s="149">
        <v>687</v>
      </c>
      <c r="V169" s="149">
        <v>2689</v>
      </c>
      <c r="W169" s="148">
        <v>2689</v>
      </c>
      <c r="X169" s="146">
        <v>35749</v>
      </c>
      <c r="Y169" s="150">
        <f t="shared" si="164"/>
        <v>966.28078425739704</v>
      </c>
      <c r="Z169" s="151">
        <f t="shared" si="165"/>
        <v>33195.5</v>
      </c>
      <c r="AA169" s="150">
        <f t="shared" si="166"/>
        <v>897.26072823901154</v>
      </c>
      <c r="AB169" s="152">
        <v>13.4</v>
      </c>
      <c r="AC169" s="147">
        <v>10.9</v>
      </c>
      <c r="AD169" s="147">
        <v>11.3</v>
      </c>
      <c r="AE169" s="153">
        <v>11.3</v>
      </c>
      <c r="AF169" s="154">
        <v>0.309</v>
      </c>
      <c r="AG169" s="155">
        <f t="shared" si="167"/>
        <v>-50.200830411503304</v>
      </c>
      <c r="AH169" s="152">
        <f t="shared" si="169"/>
        <v>11.274538966283098</v>
      </c>
      <c r="AI169" s="156">
        <f t="shared" si="170"/>
        <v>67.879488322671762</v>
      </c>
    </row>
    <row r="170" spans="1:35" ht="40.5" customHeight="1" x14ac:dyDescent="0.15">
      <c r="A170" s="641"/>
      <c r="B170" s="609"/>
      <c r="C170" s="654"/>
      <c r="D170" s="137" t="s">
        <v>243</v>
      </c>
      <c r="E170" s="138"/>
      <c r="F170" s="139">
        <v>39934</v>
      </c>
      <c r="G170" s="140">
        <v>780</v>
      </c>
      <c r="H170" s="137" t="s">
        <v>139</v>
      </c>
      <c r="I170" s="141">
        <v>23.6</v>
      </c>
      <c r="J170" s="142">
        <v>15.6</v>
      </c>
      <c r="K170" s="143" t="s">
        <v>523</v>
      </c>
      <c r="L170" s="141">
        <v>3880</v>
      </c>
      <c r="M170" s="142">
        <v>2608</v>
      </c>
      <c r="N170" s="144">
        <f t="shared" si="163"/>
        <v>10.11904</v>
      </c>
      <c r="O170" s="145">
        <f t="shared" si="168"/>
        <v>6.0824742268041243</v>
      </c>
      <c r="P170" s="146">
        <v>64</v>
      </c>
      <c r="Q170" s="147">
        <v>22.4</v>
      </c>
      <c r="R170" s="147">
        <v>11.5</v>
      </c>
      <c r="S170" s="148">
        <v>535</v>
      </c>
      <c r="T170" s="146">
        <v>83</v>
      </c>
      <c r="U170" s="149">
        <v>670</v>
      </c>
      <c r="V170" s="149">
        <v>2612</v>
      </c>
      <c r="W170" s="148">
        <v>2612</v>
      </c>
      <c r="X170" s="146">
        <v>35357</v>
      </c>
      <c r="Y170" s="150">
        <f t="shared" si="164"/>
        <v>955.68518529158268</v>
      </c>
      <c r="Z170" s="151">
        <f t="shared" si="165"/>
        <v>33227.060240963852</v>
      </c>
      <c r="AA170" s="150">
        <f t="shared" si="166"/>
        <v>898.11378858727039</v>
      </c>
      <c r="AB170" s="152">
        <v>12.448642673224528</v>
      </c>
      <c r="AC170" s="147">
        <v>10.602032244014342</v>
      </c>
      <c r="AD170" s="147">
        <v>10.638002371912677</v>
      </c>
      <c r="AE170" s="153">
        <v>10.638002371912677</v>
      </c>
      <c r="AF170" s="154">
        <v>0.26300000000000001</v>
      </c>
      <c r="AG170" s="155">
        <f t="shared" si="167"/>
        <v>-51.600885030204836</v>
      </c>
      <c r="AH170" s="152">
        <f t="shared" si="169"/>
        <v>11.382154493229816</v>
      </c>
      <c r="AI170" s="156">
        <f t="shared" si="170"/>
        <v>68.527398354874705</v>
      </c>
    </row>
    <row r="171" spans="1:35" ht="40.5" customHeight="1" x14ac:dyDescent="0.15">
      <c r="A171" s="641"/>
      <c r="B171" s="609"/>
      <c r="C171" s="654"/>
      <c r="D171" s="137" t="s">
        <v>244</v>
      </c>
      <c r="E171" s="138"/>
      <c r="F171" s="139">
        <v>39934</v>
      </c>
      <c r="G171" s="140">
        <v>935</v>
      </c>
      <c r="H171" s="137" t="s">
        <v>139</v>
      </c>
      <c r="I171" s="141">
        <v>23.6</v>
      </c>
      <c r="J171" s="142">
        <v>15.8</v>
      </c>
      <c r="K171" s="143" t="s">
        <v>523</v>
      </c>
      <c r="L171" s="141">
        <v>4600</v>
      </c>
      <c r="M171" s="142">
        <v>3072</v>
      </c>
      <c r="N171" s="144">
        <f t="shared" si="163"/>
        <v>14.1312</v>
      </c>
      <c r="O171" s="145">
        <f t="shared" si="168"/>
        <v>5.1304347826086962</v>
      </c>
      <c r="P171" s="146">
        <v>67</v>
      </c>
      <c r="Q171" s="147">
        <v>22.6</v>
      </c>
      <c r="R171" s="147">
        <v>11.8</v>
      </c>
      <c r="S171" s="148">
        <v>614</v>
      </c>
      <c r="T171" s="146">
        <v>87</v>
      </c>
      <c r="U171" s="149">
        <v>714</v>
      </c>
      <c r="V171" s="149">
        <v>2811</v>
      </c>
      <c r="W171" s="148">
        <v>2811</v>
      </c>
      <c r="X171" s="146">
        <v>27793</v>
      </c>
      <c r="Y171" s="150">
        <f t="shared" si="164"/>
        <v>1055.9104424016084</v>
      </c>
      <c r="Z171" s="151">
        <f t="shared" si="165"/>
        <v>24917.862068965518</v>
      </c>
      <c r="AA171" s="150">
        <f t="shared" si="166"/>
        <v>946.67832767040761</v>
      </c>
      <c r="AB171" s="152">
        <v>8.7053294646839596</v>
      </c>
      <c r="AC171" s="147">
        <v>7.8032739034938601</v>
      </c>
      <c r="AD171" s="147">
        <v>7.7821681412004473</v>
      </c>
      <c r="AE171" s="153">
        <v>7.7821681412004473</v>
      </c>
      <c r="AF171" s="154">
        <v>0.33215603788176018</v>
      </c>
      <c r="AG171" s="155">
        <f t="shared" si="167"/>
        <v>-49.573156972237427</v>
      </c>
      <c r="AH171" s="152">
        <f t="shared" si="169"/>
        <v>11.482993771625662</v>
      </c>
      <c r="AI171" s="156">
        <f t="shared" si="170"/>
        <v>69.134511305639919</v>
      </c>
    </row>
    <row r="172" spans="1:35" ht="40.5" customHeight="1" x14ac:dyDescent="0.15">
      <c r="A172" s="641"/>
      <c r="B172" s="609"/>
      <c r="C172" s="654"/>
      <c r="D172" s="137" t="s">
        <v>245</v>
      </c>
      <c r="E172" s="138"/>
      <c r="F172" s="139">
        <v>39448</v>
      </c>
      <c r="G172" s="140">
        <v>700</v>
      </c>
      <c r="H172" s="137" t="s">
        <v>289</v>
      </c>
      <c r="I172" s="141">
        <v>23.6</v>
      </c>
      <c r="J172" s="142">
        <v>15.8</v>
      </c>
      <c r="K172" s="143" t="s">
        <v>523</v>
      </c>
      <c r="L172" s="141">
        <v>4600</v>
      </c>
      <c r="M172" s="142">
        <v>3072</v>
      </c>
      <c r="N172" s="144">
        <f t="shared" si="163"/>
        <v>14.1312</v>
      </c>
      <c r="O172" s="145">
        <f t="shared" si="168"/>
        <v>5.1304347826086962</v>
      </c>
      <c r="P172" s="146">
        <v>65</v>
      </c>
      <c r="Q172" s="147">
        <v>22.6</v>
      </c>
      <c r="R172" s="147">
        <v>11.5</v>
      </c>
      <c r="S172" s="148">
        <v>595</v>
      </c>
      <c r="T172" s="146">
        <v>87</v>
      </c>
      <c r="U172" s="149">
        <v>727</v>
      </c>
      <c r="V172" s="149">
        <v>2766</v>
      </c>
      <c r="W172" s="148">
        <v>2766</v>
      </c>
      <c r="X172" s="146">
        <v>26540</v>
      </c>
      <c r="Y172" s="150">
        <f t="shared" si="164"/>
        <v>1008.306521114622</v>
      </c>
      <c r="Z172" s="151">
        <f t="shared" si="165"/>
        <v>23794.482758620688</v>
      </c>
      <c r="AA172" s="150">
        <f t="shared" si="166"/>
        <v>903.9989499648334</v>
      </c>
      <c r="AB172" s="152">
        <v>10.909740662107726</v>
      </c>
      <c r="AC172" s="147">
        <v>9.2247143755179817</v>
      </c>
      <c r="AD172" s="147">
        <v>10.1000288783634</v>
      </c>
      <c r="AE172" s="153">
        <v>10.1000288783634</v>
      </c>
      <c r="AF172" s="154">
        <v>0.25962797935681303</v>
      </c>
      <c r="AG172" s="155">
        <f t="shared" si="167"/>
        <v>-51.712970133774398</v>
      </c>
      <c r="AH172" s="152">
        <f t="shared" si="169"/>
        <v>11.090794570941991</v>
      </c>
      <c r="AI172" s="156">
        <f t="shared" si="170"/>
        <v>66.773236832015485</v>
      </c>
    </row>
    <row r="173" spans="1:35" ht="40.5" customHeight="1" x14ac:dyDescent="0.15">
      <c r="A173" s="641"/>
      <c r="B173" s="609"/>
      <c r="C173" s="654"/>
      <c r="D173" s="137" t="s">
        <v>246</v>
      </c>
      <c r="E173" s="138"/>
      <c r="F173" s="139">
        <v>39448</v>
      </c>
      <c r="G173" s="140">
        <v>690</v>
      </c>
      <c r="H173" s="137" t="s">
        <v>289</v>
      </c>
      <c r="I173" s="141">
        <v>24</v>
      </c>
      <c r="J173" s="142">
        <v>16</v>
      </c>
      <c r="K173" s="143" t="s">
        <v>523</v>
      </c>
      <c r="L173" s="141">
        <v>3880</v>
      </c>
      <c r="M173" s="142">
        <v>2608</v>
      </c>
      <c r="N173" s="144">
        <f t="shared" si="163"/>
        <v>10.11904</v>
      </c>
      <c r="O173" s="145">
        <f t="shared" si="168"/>
        <v>6.1855670103092777</v>
      </c>
      <c r="P173" s="146">
        <v>64</v>
      </c>
      <c r="Q173" s="147">
        <v>22.5</v>
      </c>
      <c r="R173" s="147">
        <v>11.4</v>
      </c>
      <c r="S173" s="148">
        <v>538</v>
      </c>
      <c r="T173" s="146">
        <v>88</v>
      </c>
      <c r="U173" s="149">
        <v>705</v>
      </c>
      <c r="V173" s="149">
        <v>2828</v>
      </c>
      <c r="W173" s="148">
        <v>2828</v>
      </c>
      <c r="X173" s="146">
        <v>39424</v>
      </c>
      <c r="Y173" s="150">
        <f t="shared" si="164"/>
        <v>1030.3900444444446</v>
      </c>
      <c r="Z173" s="151">
        <f t="shared" si="165"/>
        <v>34944</v>
      </c>
      <c r="AA173" s="150">
        <f t="shared" si="166"/>
        <v>913.30026666666674</v>
      </c>
      <c r="AB173" s="152">
        <v>15.216544646247298</v>
      </c>
      <c r="AC173" s="147">
        <v>12.007938242799781</v>
      </c>
      <c r="AD173" s="147">
        <v>11.831012932111427</v>
      </c>
      <c r="AE173" s="153">
        <v>11.831012932111427</v>
      </c>
      <c r="AF173" s="154">
        <v>0.3317222566899386</v>
      </c>
      <c r="AG173" s="155">
        <f t="shared" si="167"/>
        <v>-49.584507775920095</v>
      </c>
      <c r="AH173" s="152">
        <f t="shared" si="169"/>
        <v>11.165188255369541</v>
      </c>
      <c r="AI173" s="156">
        <f t="shared" si="170"/>
        <v>67.221131442028536</v>
      </c>
    </row>
    <row r="174" spans="1:35" ht="40.5" customHeight="1" x14ac:dyDescent="0.15">
      <c r="A174" s="641"/>
      <c r="B174" s="609"/>
      <c r="C174" s="654"/>
      <c r="D174" s="137" t="s">
        <v>247</v>
      </c>
      <c r="E174" s="138"/>
      <c r="F174" s="139">
        <v>39448</v>
      </c>
      <c r="G174" s="140">
        <v>611</v>
      </c>
      <c r="H174" s="137" t="s">
        <v>289</v>
      </c>
      <c r="I174" s="141">
        <v>24</v>
      </c>
      <c r="J174" s="142">
        <v>16</v>
      </c>
      <c r="K174" s="143" t="s">
        <v>523</v>
      </c>
      <c r="L174" s="141">
        <v>3880</v>
      </c>
      <c r="M174" s="142">
        <v>2608</v>
      </c>
      <c r="N174" s="144">
        <f t="shared" si="163"/>
        <v>10.11904</v>
      </c>
      <c r="O174" s="145">
        <f t="shared" si="168"/>
        <v>6.1855670103092777</v>
      </c>
      <c r="P174" s="146">
        <v>63</v>
      </c>
      <c r="Q174" s="147">
        <v>22.3</v>
      </c>
      <c r="R174" s="147">
        <v>11.3</v>
      </c>
      <c r="S174" s="148">
        <v>521</v>
      </c>
      <c r="T174" s="146">
        <v>91</v>
      </c>
      <c r="U174" s="149">
        <v>743</v>
      </c>
      <c r="V174" s="149">
        <v>2851</v>
      </c>
      <c r="W174" s="148">
        <v>2851</v>
      </c>
      <c r="X174" s="146">
        <v>37276</v>
      </c>
      <c r="Y174" s="150">
        <f t="shared" si="164"/>
        <v>974.24967777777795</v>
      </c>
      <c r="Z174" s="151">
        <f t="shared" si="165"/>
        <v>31950.857142857141</v>
      </c>
      <c r="AA174" s="150">
        <f t="shared" si="166"/>
        <v>835.07115238095241</v>
      </c>
      <c r="AB174" s="152">
        <v>14.827801237218241</v>
      </c>
      <c r="AC174" s="147">
        <v>11.541771365568065</v>
      </c>
      <c r="AD174" s="147">
        <v>11.737336137516504</v>
      </c>
      <c r="AE174" s="153">
        <v>11.737336137516504</v>
      </c>
      <c r="AF174" s="154">
        <v>0.33383110412068784</v>
      </c>
      <c r="AG174" s="155">
        <f t="shared" si="167"/>
        <v>-49.52946402307844</v>
      </c>
      <c r="AH174" s="152">
        <f t="shared" si="169"/>
        <v>11.073334237956352</v>
      </c>
      <c r="AI174" s="156">
        <f t="shared" si="170"/>
        <v>66.6681151527563</v>
      </c>
    </row>
    <row r="175" spans="1:35" ht="40.5" customHeight="1" x14ac:dyDescent="0.15">
      <c r="A175" s="641"/>
      <c r="B175" s="609"/>
      <c r="C175" s="654"/>
      <c r="D175" s="137" t="s">
        <v>248</v>
      </c>
      <c r="E175" s="138"/>
      <c r="F175" s="139">
        <v>39326</v>
      </c>
      <c r="G175" s="140">
        <v>1300</v>
      </c>
      <c r="H175" s="137" t="s">
        <v>291</v>
      </c>
      <c r="I175" s="141">
        <v>24</v>
      </c>
      <c r="J175" s="142">
        <v>16</v>
      </c>
      <c r="K175" s="143" t="s">
        <v>523</v>
      </c>
      <c r="L175" s="141">
        <v>4288</v>
      </c>
      <c r="M175" s="142">
        <v>2856</v>
      </c>
      <c r="N175" s="144">
        <f t="shared" si="163"/>
        <v>12.246528</v>
      </c>
      <c r="O175" s="145">
        <f t="shared" si="168"/>
        <v>5.5970149253731343</v>
      </c>
      <c r="P175" s="146">
        <v>66</v>
      </c>
      <c r="Q175" s="147">
        <v>22.3</v>
      </c>
      <c r="R175" s="147">
        <v>11.9</v>
      </c>
      <c r="S175" s="148">
        <v>581</v>
      </c>
      <c r="T175" s="146">
        <v>119</v>
      </c>
      <c r="U175" s="149">
        <v>582</v>
      </c>
      <c r="V175" s="149">
        <v>2378</v>
      </c>
      <c r="W175" s="148">
        <v>4512</v>
      </c>
      <c r="X175" s="146">
        <v>44391</v>
      </c>
      <c r="Y175" s="150">
        <f t="shared" si="164"/>
        <v>1417.0396373333333</v>
      </c>
      <c r="Z175" s="151">
        <f t="shared" si="165"/>
        <v>29096.621848739494</v>
      </c>
      <c r="AA175" s="150">
        <f t="shared" si="166"/>
        <v>928.81589673949577</v>
      </c>
      <c r="AB175" s="152">
        <v>8.7966146696590819</v>
      </c>
      <c r="AC175" s="147">
        <v>8.9453314487131657</v>
      </c>
      <c r="AD175" s="147">
        <v>10.903881466068615</v>
      </c>
      <c r="AE175" s="153">
        <v>6.6101591086494773</v>
      </c>
      <c r="AF175" s="154">
        <v>0.23131734457949815</v>
      </c>
      <c r="AG175" s="155">
        <f t="shared" si="167"/>
        <v>-52.715836036956475</v>
      </c>
      <c r="AH175" s="152">
        <f t="shared" si="169"/>
        <v>11.691615626802752</v>
      </c>
      <c r="AI175" s="156">
        <f t="shared" si="170"/>
        <v>70.390540028827346</v>
      </c>
    </row>
    <row r="176" spans="1:35" ht="40.5" customHeight="1" x14ac:dyDescent="0.15">
      <c r="A176" s="641"/>
      <c r="B176" s="609"/>
      <c r="C176" s="655"/>
      <c r="D176" s="157" t="s">
        <v>249</v>
      </c>
      <c r="E176" s="158"/>
      <c r="F176" s="433">
        <v>38869</v>
      </c>
      <c r="G176" s="160">
        <v>427</v>
      </c>
      <c r="H176" s="157" t="s">
        <v>139</v>
      </c>
      <c r="I176" s="161">
        <v>24</v>
      </c>
      <c r="J176" s="162">
        <v>16</v>
      </c>
      <c r="K176" s="163" t="s">
        <v>523</v>
      </c>
      <c r="L176" s="161">
        <v>3880</v>
      </c>
      <c r="M176" s="162">
        <v>2608</v>
      </c>
      <c r="N176" s="164">
        <f t="shared" si="163"/>
        <v>10.11904</v>
      </c>
      <c r="O176" s="165">
        <f t="shared" si="168"/>
        <v>6.1855670103092777</v>
      </c>
      <c r="P176" s="166">
        <v>61</v>
      </c>
      <c r="Q176" s="167">
        <v>22</v>
      </c>
      <c r="R176" s="167">
        <v>11.2</v>
      </c>
      <c r="S176" s="168">
        <v>476</v>
      </c>
      <c r="T176" s="166">
        <v>121</v>
      </c>
      <c r="U176" s="169">
        <v>927</v>
      </c>
      <c r="V176" s="169" t="s">
        <v>293</v>
      </c>
      <c r="W176" s="168">
        <v>1804</v>
      </c>
      <c r="X176" s="166">
        <v>37372</v>
      </c>
      <c r="Y176" s="170">
        <f t="shared" si="164"/>
        <v>976.75874444444457</v>
      </c>
      <c r="Z176" s="171">
        <f t="shared" si="165"/>
        <v>24091.041322314049</v>
      </c>
      <c r="AA176" s="170">
        <f t="shared" si="166"/>
        <v>629.64613278236925</v>
      </c>
      <c r="AB176" s="172">
        <v>11.293395432245743</v>
      </c>
      <c r="AC176" s="167">
        <v>13.924415390589902</v>
      </c>
      <c r="AD176" s="167" t="s">
        <v>294</v>
      </c>
      <c r="AE176" s="173">
        <v>14.276199732061359</v>
      </c>
      <c r="AF176" s="174">
        <v>0.36366023754296734</v>
      </c>
      <c r="AG176" s="175">
        <f t="shared" si="167"/>
        <v>-48.786083638499569</v>
      </c>
      <c r="AH176" s="172">
        <f t="shared" si="169"/>
        <v>11.058801732396413</v>
      </c>
      <c r="AI176" s="176">
        <f t="shared" si="170"/>
        <v>66.580620751042389</v>
      </c>
    </row>
    <row r="177" spans="1:35" ht="40.5" customHeight="1" x14ac:dyDescent="0.15">
      <c r="A177" s="641"/>
      <c r="B177" s="609"/>
      <c r="C177" s="553" t="s">
        <v>517</v>
      </c>
      <c r="D177" s="253" t="s">
        <v>698</v>
      </c>
      <c r="E177" s="178"/>
      <c r="F177" s="285">
        <v>43705</v>
      </c>
      <c r="G177" s="180">
        <v>1200</v>
      </c>
      <c r="H177" s="181" t="s">
        <v>83</v>
      </c>
      <c r="I177" s="182">
        <v>23.5</v>
      </c>
      <c r="J177" s="183">
        <v>15.6</v>
      </c>
      <c r="K177" s="280" t="s">
        <v>523</v>
      </c>
      <c r="L177" s="182">
        <v>6048</v>
      </c>
      <c r="M177" s="183">
        <v>4024</v>
      </c>
      <c r="N177" s="185">
        <f t="shared" si="163"/>
        <v>24.337152</v>
      </c>
      <c r="O177" s="186">
        <f t="shared" si="168"/>
        <v>3.8855820105820102</v>
      </c>
      <c r="P177" s="187">
        <v>82</v>
      </c>
      <c r="Q177" s="188">
        <v>23.8</v>
      </c>
      <c r="R177" s="188">
        <v>13.4</v>
      </c>
      <c r="S177" s="189">
        <v>1497</v>
      </c>
      <c r="T177" s="187">
        <v>72</v>
      </c>
      <c r="U177" s="190">
        <v>584</v>
      </c>
      <c r="V177" s="190">
        <v>2207</v>
      </c>
      <c r="W177" s="189">
        <v>81437</v>
      </c>
      <c r="X177" s="187">
        <v>36395</v>
      </c>
      <c r="Y177" s="191">
        <f t="shared" si="164"/>
        <v>2410.624489053871</v>
      </c>
      <c r="Z177" s="192">
        <f>78*X177/T177</f>
        <v>39427.916666666664</v>
      </c>
      <c r="AA177" s="191">
        <f t="shared" si="166"/>
        <v>2611.5098631416936</v>
      </c>
      <c r="AB177" s="193">
        <v>5.8</v>
      </c>
      <c r="AC177" s="188">
        <v>1.5</v>
      </c>
      <c r="AD177" s="188">
        <v>1.2</v>
      </c>
      <c r="AE177" s="194">
        <v>0.5</v>
      </c>
      <c r="AF177" s="195">
        <v>0.51</v>
      </c>
      <c r="AG177" s="196">
        <f t="shared" si="167"/>
        <v>-45.848596478041273</v>
      </c>
      <c r="AH177" s="193">
        <f t="shared" si="169"/>
        <v>12.730876961145432</v>
      </c>
      <c r="AI177" s="197">
        <f t="shared" si="170"/>
        <v>76.647516728245762</v>
      </c>
    </row>
    <row r="178" spans="1:35" ht="40.5" customHeight="1" x14ac:dyDescent="0.15">
      <c r="A178" s="641"/>
      <c r="B178" s="609"/>
      <c r="C178" s="592"/>
      <c r="D178" s="431" t="s">
        <v>691</v>
      </c>
      <c r="E178" s="246"/>
      <c r="F178" s="434">
        <v>43480</v>
      </c>
      <c r="G178" s="226">
        <v>900</v>
      </c>
      <c r="H178" s="227" t="s">
        <v>83</v>
      </c>
      <c r="I178" s="228">
        <v>23.5</v>
      </c>
      <c r="J178" s="229">
        <v>15.6</v>
      </c>
      <c r="K178" s="230" t="s">
        <v>523</v>
      </c>
      <c r="L178" s="228">
        <v>6024</v>
      </c>
      <c r="M178" s="229">
        <v>4024</v>
      </c>
      <c r="N178" s="231">
        <f t="shared" ref="N178" si="171">L178*M178/1000000</f>
        <v>24.240576000000001</v>
      </c>
      <c r="O178" s="232">
        <f t="shared" ref="O178" si="172">I178/L178*1000</f>
        <v>3.9010624169986721</v>
      </c>
      <c r="P178" s="233">
        <v>83</v>
      </c>
      <c r="Q178" s="234">
        <v>24</v>
      </c>
      <c r="R178" s="234">
        <v>13.6</v>
      </c>
      <c r="S178" s="235">
        <v>1431</v>
      </c>
      <c r="T178" s="233">
        <v>73</v>
      </c>
      <c r="U178" s="236">
        <v>575</v>
      </c>
      <c r="V178" s="236">
        <v>2267</v>
      </c>
      <c r="W178" s="235">
        <v>85827</v>
      </c>
      <c r="X178" s="233">
        <v>34954</v>
      </c>
      <c r="Y178" s="237">
        <f t="shared" ref="Y178" si="173">X178/(O178)^2</f>
        <v>2296.8418026328654</v>
      </c>
      <c r="Z178" s="238">
        <f>78*X178/T178</f>
        <v>37348.109589041094</v>
      </c>
      <c r="AA178" s="237">
        <f t="shared" ref="AA178" si="174">Z178/(O178)^2</f>
        <v>2454.1597343200478</v>
      </c>
      <c r="AB178" s="239">
        <v>4.7</v>
      </c>
      <c r="AC178" s="234">
        <v>1.6</v>
      </c>
      <c r="AD178" s="234">
        <v>1.3</v>
      </c>
      <c r="AE178" s="240">
        <v>0.5</v>
      </c>
      <c r="AF178" s="241">
        <v>0.37</v>
      </c>
      <c r="AG178" s="242">
        <f t="shared" ref="AG178" si="175">20*LOG(AF178/100)</f>
        <v>-48.6359655186601</v>
      </c>
      <c r="AH178" s="239">
        <f t="shared" ref="AH178" si="176">(LOG(Z178/AB178))/(LOG(2))</f>
        <v>12.956086844206441</v>
      </c>
      <c r="AI178" s="243">
        <f t="shared" ref="AI178" si="177">20*LOG(Z178/AB178)</f>
        <v>78.003415330672567</v>
      </c>
    </row>
    <row r="179" spans="1:35" ht="40.5" customHeight="1" x14ac:dyDescent="0.15">
      <c r="A179" s="641"/>
      <c r="B179" s="609"/>
      <c r="C179" s="592"/>
      <c r="D179" s="431" t="s">
        <v>639</v>
      </c>
      <c r="E179" s="246"/>
      <c r="F179" s="434">
        <v>42644</v>
      </c>
      <c r="G179" s="226">
        <v>1400</v>
      </c>
      <c r="H179" s="227" t="s">
        <v>83</v>
      </c>
      <c r="I179" s="228">
        <v>23.5</v>
      </c>
      <c r="J179" s="229">
        <v>15.6</v>
      </c>
      <c r="K179" s="230" t="s">
        <v>523</v>
      </c>
      <c r="L179" s="228">
        <v>6024</v>
      </c>
      <c r="M179" s="229">
        <v>4024</v>
      </c>
      <c r="N179" s="231">
        <f t="shared" si="163"/>
        <v>24.240576000000001</v>
      </c>
      <c r="O179" s="232">
        <f t="shared" si="168"/>
        <v>3.9010624169986721</v>
      </c>
      <c r="P179" s="233">
        <v>85</v>
      </c>
      <c r="Q179" s="234">
        <v>24.5</v>
      </c>
      <c r="R179" s="234">
        <v>13.7</v>
      </c>
      <c r="S179" s="235">
        <v>1405</v>
      </c>
      <c r="T179" s="233">
        <v>71</v>
      </c>
      <c r="U179" s="236">
        <v>553</v>
      </c>
      <c r="V179" s="236">
        <v>2226</v>
      </c>
      <c r="W179" s="235">
        <v>32908</v>
      </c>
      <c r="X179" s="233">
        <v>34840</v>
      </c>
      <c r="Y179" s="237">
        <f t="shared" si="164"/>
        <v>2289.3508154640108</v>
      </c>
      <c r="Z179" s="238">
        <f t="shared" si="165"/>
        <v>38274.929577464791</v>
      </c>
      <c r="AA179" s="237">
        <f t="shared" si="166"/>
        <v>2515.0614592421525</v>
      </c>
      <c r="AB179" s="239">
        <v>4.4000000000000004</v>
      </c>
      <c r="AC179" s="234">
        <v>1.6</v>
      </c>
      <c r="AD179" s="234">
        <v>1.1000000000000001</v>
      </c>
      <c r="AE179" s="240">
        <v>0.7</v>
      </c>
      <c r="AF179" s="241">
        <v>0.31</v>
      </c>
      <c r="AG179" s="242">
        <f t="shared" si="167"/>
        <v>-50.172766123314545</v>
      </c>
      <c r="AH179" s="239">
        <f t="shared" si="169"/>
        <v>13.086608579093859</v>
      </c>
      <c r="AI179" s="243">
        <f t="shared" si="170"/>
        <v>78.789234476416866</v>
      </c>
    </row>
    <row r="180" spans="1:35" ht="40.5" customHeight="1" x14ac:dyDescent="0.15">
      <c r="A180" s="641"/>
      <c r="B180" s="609"/>
      <c r="C180" s="592"/>
      <c r="D180" s="431" t="s">
        <v>638</v>
      </c>
      <c r="E180" s="246"/>
      <c r="F180" s="434">
        <v>42401</v>
      </c>
      <c r="G180" s="226">
        <v>1000</v>
      </c>
      <c r="H180" s="227" t="s">
        <v>83</v>
      </c>
      <c r="I180" s="228">
        <v>23.5</v>
      </c>
      <c r="J180" s="229">
        <v>15.6</v>
      </c>
      <c r="K180" s="230" t="s">
        <v>523</v>
      </c>
      <c r="L180" s="228">
        <v>6024</v>
      </c>
      <c r="M180" s="229">
        <v>4024</v>
      </c>
      <c r="N180" s="231">
        <f t="shared" ref="N180" si="178">L180*M180/1000000</f>
        <v>24.240576000000001</v>
      </c>
      <c r="O180" s="232">
        <f t="shared" ref="O180" si="179">I180/L180*1000</f>
        <v>3.9010624169986721</v>
      </c>
      <c r="P180" s="233">
        <v>85</v>
      </c>
      <c r="Q180" s="234">
        <v>24.4</v>
      </c>
      <c r="R180" s="234">
        <v>13.7</v>
      </c>
      <c r="S180" s="235">
        <v>1437</v>
      </c>
      <c r="T180" s="233">
        <v>72</v>
      </c>
      <c r="U180" s="236">
        <v>575</v>
      </c>
      <c r="V180" s="236">
        <v>2218</v>
      </c>
      <c r="W180" s="235">
        <v>36154</v>
      </c>
      <c r="X180" s="233">
        <v>34633</v>
      </c>
      <c r="Y180" s="237">
        <f t="shared" si="164"/>
        <v>2275.7487598153007</v>
      </c>
      <c r="Z180" s="238">
        <f t="shared" si="165"/>
        <v>37519.083333333336</v>
      </c>
      <c r="AA180" s="237">
        <f t="shared" si="166"/>
        <v>2465.3944897999095</v>
      </c>
      <c r="AB180" s="239">
        <v>4.3</v>
      </c>
      <c r="AC180" s="234">
        <v>2.2000000000000002</v>
      </c>
      <c r="AD180" s="234">
        <v>1.2</v>
      </c>
      <c r="AE180" s="240">
        <v>0.3</v>
      </c>
      <c r="AF180" s="241">
        <v>0.52</v>
      </c>
      <c r="AG180" s="242">
        <f t="shared" si="167"/>
        <v>-45.679933127304018</v>
      </c>
      <c r="AH180" s="239">
        <f t="shared" si="169"/>
        <v>13.091000300077095</v>
      </c>
      <c r="AI180" s="243">
        <f t="shared" si="170"/>
        <v>78.81567527138769</v>
      </c>
    </row>
    <row r="181" spans="1:35" ht="40.5" customHeight="1" x14ac:dyDescent="0.15">
      <c r="A181" s="641"/>
      <c r="B181" s="609"/>
      <c r="C181" s="592"/>
      <c r="D181" s="227" t="s">
        <v>286</v>
      </c>
      <c r="E181" s="246"/>
      <c r="F181" s="225">
        <v>41883</v>
      </c>
      <c r="G181" s="226">
        <v>400</v>
      </c>
      <c r="H181" s="227" t="s">
        <v>83</v>
      </c>
      <c r="I181" s="228">
        <v>23.2</v>
      </c>
      <c r="J181" s="229">
        <v>15.4</v>
      </c>
      <c r="K181" s="230" t="s">
        <v>523</v>
      </c>
      <c r="L181" s="228">
        <v>5456</v>
      </c>
      <c r="M181" s="229">
        <v>3632</v>
      </c>
      <c r="N181" s="231">
        <f t="shared" si="163"/>
        <v>19.816192000000001</v>
      </c>
      <c r="O181" s="232">
        <f t="shared" si="168"/>
        <v>4.2521994134897358</v>
      </c>
      <c r="P181" s="233"/>
      <c r="Q181" s="234"/>
      <c r="R181" s="234"/>
      <c r="S181" s="235"/>
      <c r="T181" s="233"/>
      <c r="U181" s="236"/>
      <c r="V181" s="236"/>
      <c r="W181" s="235"/>
      <c r="X181" s="233"/>
      <c r="Y181" s="237">
        <f t="shared" si="164"/>
        <v>0</v>
      </c>
      <c r="Z181" s="238" t="e">
        <f t="shared" si="165"/>
        <v>#DIV/0!</v>
      </c>
      <c r="AA181" s="237" t="e">
        <f t="shared" si="166"/>
        <v>#DIV/0!</v>
      </c>
      <c r="AB181" s="239"/>
      <c r="AC181" s="234"/>
      <c r="AD181" s="234"/>
      <c r="AE181" s="240"/>
      <c r="AF181" s="241"/>
      <c r="AG181" s="242" t="e">
        <f t="shared" si="167"/>
        <v>#NUM!</v>
      </c>
      <c r="AH181" s="239" t="e">
        <f t="shared" si="169"/>
        <v>#DIV/0!</v>
      </c>
      <c r="AI181" s="243" t="e">
        <f t="shared" si="170"/>
        <v>#DIV/0!</v>
      </c>
    </row>
    <row r="182" spans="1:35" ht="40.5" customHeight="1" x14ac:dyDescent="0.15">
      <c r="A182" s="641"/>
      <c r="B182" s="609"/>
      <c r="C182" s="592"/>
      <c r="D182" s="137" t="s">
        <v>622</v>
      </c>
      <c r="E182" s="138"/>
      <c r="F182" s="139">
        <v>41852</v>
      </c>
      <c r="G182" s="140">
        <v>550</v>
      </c>
      <c r="H182" s="137" t="s">
        <v>83</v>
      </c>
      <c r="I182" s="141">
        <v>23.5</v>
      </c>
      <c r="J182" s="142">
        <v>15.6</v>
      </c>
      <c r="K182" s="143" t="s">
        <v>523</v>
      </c>
      <c r="L182" s="141">
        <v>6024</v>
      </c>
      <c r="M182" s="142">
        <v>4024</v>
      </c>
      <c r="N182" s="144">
        <f t="shared" si="163"/>
        <v>24.240576000000001</v>
      </c>
      <c r="O182" s="145">
        <f t="shared" si="168"/>
        <v>3.9010624169986721</v>
      </c>
      <c r="P182" s="146">
        <v>80</v>
      </c>
      <c r="Q182" s="147">
        <v>23.8</v>
      </c>
      <c r="R182" s="147">
        <v>12.7</v>
      </c>
      <c r="S182" s="148">
        <v>1347</v>
      </c>
      <c r="T182" s="146">
        <v>76</v>
      </c>
      <c r="U182" s="149">
        <v>613</v>
      </c>
      <c r="V182" s="149">
        <v>2394</v>
      </c>
      <c r="W182" s="148">
        <v>19498</v>
      </c>
      <c r="X182" s="146">
        <v>35645</v>
      </c>
      <c r="Y182" s="150">
        <f t="shared" si="164"/>
        <v>2342.2476985423268</v>
      </c>
      <c r="Z182" s="151">
        <f t="shared" si="165"/>
        <v>36583.026315789473</v>
      </c>
      <c r="AA182" s="150">
        <f t="shared" si="166"/>
        <v>2403.8857958723879</v>
      </c>
      <c r="AB182" s="152">
        <v>8.997353674445117</v>
      </c>
      <c r="AC182" s="147">
        <v>2.9501874095209373</v>
      </c>
      <c r="AD182" s="147">
        <v>2.5166949066783291</v>
      </c>
      <c r="AE182" s="153">
        <v>1.3267230702956567</v>
      </c>
      <c r="AF182" s="154">
        <v>0.69614565496449787</v>
      </c>
      <c r="AG182" s="155">
        <f t="shared" si="167"/>
        <v>-43.145997663845755</v>
      </c>
      <c r="AH182" s="152">
        <f t="shared" si="169"/>
        <v>11.989386071389983</v>
      </c>
      <c r="AI182" s="156">
        <f t="shared" si="170"/>
        <v>72.183296741686462</v>
      </c>
    </row>
    <row r="183" spans="1:35" ht="40.5" customHeight="1" x14ac:dyDescent="0.15">
      <c r="A183" s="641"/>
      <c r="B183" s="609"/>
      <c r="C183" s="592"/>
      <c r="D183" s="137" t="s">
        <v>287</v>
      </c>
      <c r="E183" s="138"/>
      <c r="F183" s="139">
        <v>41699</v>
      </c>
      <c r="G183" s="140">
        <v>460</v>
      </c>
      <c r="H183" s="137" t="s">
        <v>83</v>
      </c>
      <c r="I183" s="141">
        <v>23.2</v>
      </c>
      <c r="J183" s="142">
        <v>15.4</v>
      </c>
      <c r="K183" s="143" t="s">
        <v>523</v>
      </c>
      <c r="L183" s="141">
        <v>5456</v>
      </c>
      <c r="M183" s="142">
        <v>3632</v>
      </c>
      <c r="N183" s="144">
        <f t="shared" si="163"/>
        <v>19.816192000000001</v>
      </c>
      <c r="O183" s="145">
        <f t="shared" si="168"/>
        <v>4.2521994134897358</v>
      </c>
      <c r="P183" s="146"/>
      <c r="Q183" s="147"/>
      <c r="R183" s="147"/>
      <c r="S183" s="148"/>
      <c r="T183" s="146"/>
      <c r="U183" s="149"/>
      <c r="V183" s="149"/>
      <c r="W183" s="148"/>
      <c r="X183" s="146"/>
      <c r="Y183" s="150">
        <f t="shared" si="164"/>
        <v>0</v>
      </c>
      <c r="Z183" s="151" t="e">
        <f t="shared" si="165"/>
        <v>#DIV/0!</v>
      </c>
      <c r="AA183" s="150" t="e">
        <f t="shared" si="166"/>
        <v>#DIV/0!</v>
      </c>
      <c r="AB183" s="152"/>
      <c r="AC183" s="147"/>
      <c r="AD183" s="147"/>
      <c r="AE183" s="153"/>
      <c r="AF183" s="154"/>
      <c r="AG183" s="155" t="e">
        <f t="shared" si="167"/>
        <v>#NUM!</v>
      </c>
      <c r="AH183" s="152" t="e">
        <f t="shared" si="169"/>
        <v>#DIV/0!</v>
      </c>
      <c r="AI183" s="156" t="e">
        <f t="shared" si="170"/>
        <v>#DIV/0!</v>
      </c>
    </row>
    <row r="184" spans="1:35" ht="40.5" customHeight="1" x14ac:dyDescent="0.15">
      <c r="A184" s="641"/>
      <c r="B184" s="609"/>
      <c r="C184" s="592"/>
      <c r="D184" s="137" t="s">
        <v>276</v>
      </c>
      <c r="E184" s="138"/>
      <c r="F184" s="139">
        <v>41671</v>
      </c>
      <c r="G184" s="140">
        <v>799</v>
      </c>
      <c r="H184" s="137" t="s">
        <v>83</v>
      </c>
      <c r="I184" s="141">
        <v>23.5</v>
      </c>
      <c r="J184" s="142">
        <v>15.6</v>
      </c>
      <c r="K184" s="143" t="s">
        <v>523</v>
      </c>
      <c r="L184" s="141">
        <v>6024</v>
      </c>
      <c r="M184" s="142">
        <v>4024</v>
      </c>
      <c r="N184" s="144">
        <f t="shared" si="163"/>
        <v>24.240576000000001</v>
      </c>
      <c r="O184" s="145">
        <f t="shared" si="168"/>
        <v>3.9010624169986721</v>
      </c>
      <c r="P184" s="146">
        <v>82</v>
      </c>
      <c r="Q184" s="147">
        <v>24.1</v>
      </c>
      <c r="R184" s="147">
        <v>13.1</v>
      </c>
      <c r="S184" s="148">
        <v>1347</v>
      </c>
      <c r="T184" s="146">
        <v>80</v>
      </c>
      <c r="U184" s="149">
        <v>629</v>
      </c>
      <c r="V184" s="149">
        <v>2510</v>
      </c>
      <c r="W184" s="148">
        <v>20456</v>
      </c>
      <c r="X184" s="146">
        <v>33567</v>
      </c>
      <c r="Y184" s="150">
        <f t="shared" si="164"/>
        <v>2205.7014587451336</v>
      </c>
      <c r="Z184" s="151">
        <f t="shared" si="165"/>
        <v>32727.825000000001</v>
      </c>
      <c r="AA184" s="150">
        <f t="shared" si="166"/>
        <v>2150.5589222765052</v>
      </c>
      <c r="AB184" s="152">
        <v>5.6962970334553527</v>
      </c>
      <c r="AC184" s="147">
        <v>2.8277257649254315</v>
      </c>
      <c r="AD184" s="147">
        <v>2.4217626436410296</v>
      </c>
      <c r="AE184" s="153">
        <v>1.3453096811178158</v>
      </c>
      <c r="AF184" s="154">
        <v>0.53196871217505048</v>
      </c>
      <c r="AG184" s="155">
        <f t="shared" si="167"/>
        <v>-45.482278201065675</v>
      </c>
      <c r="AH184" s="152">
        <f t="shared" si="169"/>
        <v>12.488205730017375</v>
      </c>
      <c r="AI184" s="156">
        <f t="shared" si="170"/>
        <v>75.186490335160713</v>
      </c>
    </row>
    <row r="185" spans="1:35" ht="40.5" customHeight="1" x14ac:dyDescent="0.15">
      <c r="A185" s="641"/>
      <c r="B185" s="609"/>
      <c r="C185" s="592"/>
      <c r="D185" s="137" t="s">
        <v>260</v>
      </c>
      <c r="E185" s="138"/>
      <c r="F185" s="139">
        <v>41640</v>
      </c>
      <c r="G185" s="140">
        <v>500</v>
      </c>
      <c r="H185" s="137" t="s">
        <v>292</v>
      </c>
      <c r="I185" s="141">
        <v>23.2</v>
      </c>
      <c r="J185" s="142">
        <v>15.4</v>
      </c>
      <c r="K185" s="143" t="s">
        <v>523</v>
      </c>
      <c r="L185" s="141">
        <v>5496</v>
      </c>
      <c r="M185" s="142">
        <v>3656</v>
      </c>
      <c r="N185" s="144">
        <f t="shared" si="163"/>
        <v>20.093375999999999</v>
      </c>
      <c r="O185" s="145">
        <f t="shared" si="168"/>
        <v>4.2212518195050945</v>
      </c>
      <c r="P185" s="146">
        <v>79</v>
      </c>
      <c r="Q185" s="147">
        <v>23.8</v>
      </c>
      <c r="R185" s="147">
        <v>13</v>
      </c>
      <c r="S185" s="148">
        <v>1089</v>
      </c>
      <c r="T185" s="146">
        <v>79</v>
      </c>
      <c r="U185" s="149">
        <v>625</v>
      </c>
      <c r="V185" s="149">
        <v>2469</v>
      </c>
      <c r="W185" s="148">
        <v>12463</v>
      </c>
      <c r="X185" s="146">
        <v>32025</v>
      </c>
      <c r="Y185" s="150">
        <f t="shared" si="164"/>
        <v>1797.242238406659</v>
      </c>
      <c r="Z185" s="151">
        <f t="shared" si="165"/>
        <v>31619.620253164558</v>
      </c>
      <c r="AA185" s="150">
        <f t="shared" si="166"/>
        <v>1774.4923366546759</v>
      </c>
      <c r="AB185" s="152">
        <v>5.4848238596408665</v>
      </c>
      <c r="AC185" s="147">
        <v>2.9347613467709683</v>
      </c>
      <c r="AD185" s="147">
        <v>2.8250455696599466</v>
      </c>
      <c r="AE185" s="153">
        <v>2.2161536978254204</v>
      </c>
      <c r="AF185" s="154">
        <v>0.52180422036080565</v>
      </c>
      <c r="AG185" s="155">
        <f t="shared" si="167"/>
        <v>-45.649848252818785</v>
      </c>
      <c r="AH185" s="152">
        <f t="shared" si="169"/>
        <v>12.493087130328554</v>
      </c>
      <c r="AI185" s="156">
        <f t="shared" si="170"/>
        <v>75.215879293450882</v>
      </c>
    </row>
    <row r="186" spans="1:35" ht="40.5" customHeight="1" x14ac:dyDescent="0.15">
      <c r="A186" s="641"/>
      <c r="B186" s="609"/>
      <c r="C186" s="592"/>
      <c r="D186" s="137" t="s">
        <v>261</v>
      </c>
      <c r="E186" s="138"/>
      <c r="F186" s="139">
        <v>41487</v>
      </c>
      <c r="G186" s="140">
        <v>549</v>
      </c>
      <c r="H186" s="137" t="s">
        <v>292</v>
      </c>
      <c r="I186" s="141">
        <v>23.4</v>
      </c>
      <c r="J186" s="142">
        <v>15.6</v>
      </c>
      <c r="K186" s="143" t="s">
        <v>523</v>
      </c>
      <c r="L186" s="141">
        <v>4928</v>
      </c>
      <c r="M186" s="142">
        <v>3276</v>
      </c>
      <c r="N186" s="144">
        <f t="shared" si="163"/>
        <v>16.144127999999998</v>
      </c>
      <c r="O186" s="145">
        <f t="shared" si="168"/>
        <v>4.7483766233766236</v>
      </c>
      <c r="P186" s="146">
        <v>78</v>
      </c>
      <c r="Q186" s="147">
        <v>23.6</v>
      </c>
      <c r="R186" s="147">
        <v>13</v>
      </c>
      <c r="S186" s="148">
        <v>1015</v>
      </c>
      <c r="T186" s="146">
        <v>77</v>
      </c>
      <c r="U186" s="149">
        <v>614</v>
      </c>
      <c r="V186" s="149">
        <v>2411</v>
      </c>
      <c r="W186" s="148">
        <v>19612</v>
      </c>
      <c r="X186" s="146">
        <v>37336</v>
      </c>
      <c r="Y186" s="150">
        <f t="shared" si="164"/>
        <v>1655.9128311490977</v>
      </c>
      <c r="Z186" s="151">
        <f t="shared" si="165"/>
        <v>37820.883116883117</v>
      </c>
      <c r="AA186" s="150">
        <f t="shared" si="166"/>
        <v>1677.4181925925925</v>
      </c>
      <c r="AB186" s="152">
        <v>5.9084383467964665</v>
      </c>
      <c r="AC186" s="147">
        <v>3.1602395474111726</v>
      </c>
      <c r="AD186" s="147">
        <v>2.985441650758303</v>
      </c>
      <c r="AE186" s="153">
        <v>2.0931608370062804</v>
      </c>
      <c r="AF186" s="154">
        <v>0.4266593934719296</v>
      </c>
      <c r="AG186" s="155">
        <f t="shared" si="167"/>
        <v>-47.398373767151334</v>
      </c>
      <c r="AH186" s="152">
        <f t="shared" si="169"/>
        <v>12.6441185665728</v>
      </c>
      <c r="AI186" s="156">
        <f t="shared" si="170"/>
        <v>76.125179145405482</v>
      </c>
    </row>
    <row r="187" spans="1:35" ht="40.5" customHeight="1" x14ac:dyDescent="0.15">
      <c r="A187" s="641"/>
      <c r="B187" s="609"/>
      <c r="C187" s="592"/>
      <c r="D187" s="137" t="s">
        <v>262</v>
      </c>
      <c r="E187" s="138"/>
      <c r="F187" s="139">
        <v>41487</v>
      </c>
      <c r="G187" s="140">
        <v>400</v>
      </c>
      <c r="H187" s="137" t="s">
        <v>83</v>
      </c>
      <c r="I187" s="141">
        <v>23.5</v>
      </c>
      <c r="J187" s="142">
        <v>15.6</v>
      </c>
      <c r="K187" s="143" t="s">
        <v>523</v>
      </c>
      <c r="L187" s="141">
        <v>5496</v>
      </c>
      <c r="M187" s="142">
        <v>3656</v>
      </c>
      <c r="N187" s="144">
        <f t="shared" si="163"/>
        <v>20.093375999999999</v>
      </c>
      <c r="O187" s="145">
        <f t="shared" si="168"/>
        <v>4.2758369723435221</v>
      </c>
      <c r="P187" s="146">
        <v>78</v>
      </c>
      <c r="Q187" s="147">
        <v>23.7</v>
      </c>
      <c r="R187" s="147">
        <v>12.8</v>
      </c>
      <c r="S187" s="148">
        <v>1068</v>
      </c>
      <c r="T187" s="146">
        <v>82</v>
      </c>
      <c r="U187" s="149">
        <v>642</v>
      </c>
      <c r="V187" s="149">
        <v>2570</v>
      </c>
      <c r="W187" s="148">
        <v>13027</v>
      </c>
      <c r="X187" s="146">
        <v>36277</v>
      </c>
      <c r="Y187" s="150">
        <f t="shared" si="164"/>
        <v>1984.2166454178366</v>
      </c>
      <c r="Z187" s="151">
        <f t="shared" si="165"/>
        <v>34507.390243902439</v>
      </c>
      <c r="AA187" s="150">
        <f t="shared" si="166"/>
        <v>1887.4255895437959</v>
      </c>
      <c r="AB187" s="152">
        <v>7.0737769689975218</v>
      </c>
      <c r="AC187" s="147">
        <v>3.296703560288814</v>
      </c>
      <c r="AD187" s="147">
        <v>3.1376939949598981</v>
      </c>
      <c r="AE187" s="153">
        <v>2.3359059361482024</v>
      </c>
      <c r="AF187" s="154">
        <v>0.68437123456277282</v>
      </c>
      <c r="AG187" s="155">
        <f t="shared" si="167"/>
        <v>-43.294165059567874</v>
      </c>
      <c r="AH187" s="152">
        <f t="shared" si="169"/>
        <v>12.252137015365289</v>
      </c>
      <c r="AI187" s="156">
        <f t="shared" si="170"/>
        <v>73.765215052198329</v>
      </c>
    </row>
    <row r="188" spans="1:35" ht="40.5" customHeight="1" x14ac:dyDescent="0.15">
      <c r="A188" s="641"/>
      <c r="B188" s="609"/>
      <c r="C188" s="592"/>
      <c r="D188" s="137" t="s">
        <v>263</v>
      </c>
      <c r="E188" s="138"/>
      <c r="F188" s="139">
        <v>41306</v>
      </c>
      <c r="G188" s="140">
        <v>670</v>
      </c>
      <c r="H188" s="137" t="s">
        <v>83</v>
      </c>
      <c r="I188" s="141">
        <v>23.5</v>
      </c>
      <c r="J188" s="142">
        <v>15.6</v>
      </c>
      <c r="K188" s="143" t="s">
        <v>523</v>
      </c>
      <c r="L188" s="141">
        <v>4928</v>
      </c>
      <c r="M188" s="142">
        <v>3276</v>
      </c>
      <c r="N188" s="144">
        <f t="shared" si="163"/>
        <v>16.144127999999998</v>
      </c>
      <c r="O188" s="145">
        <f t="shared" si="168"/>
        <v>4.7686688311688314</v>
      </c>
      <c r="P188" s="146">
        <v>74</v>
      </c>
      <c r="Q188" s="147">
        <v>22.8</v>
      </c>
      <c r="R188" s="147">
        <v>12.5</v>
      </c>
      <c r="S188" s="148">
        <v>1067</v>
      </c>
      <c r="T188" s="146">
        <v>147</v>
      </c>
      <c r="U188" s="149">
        <v>572</v>
      </c>
      <c r="V188" s="149">
        <v>2296</v>
      </c>
      <c r="W188" s="148">
        <v>11668</v>
      </c>
      <c r="X188" s="146">
        <v>40086</v>
      </c>
      <c r="Y188" s="150">
        <f t="shared" si="164"/>
        <v>1762.7811422797645</v>
      </c>
      <c r="Z188" s="151">
        <f t="shared" si="165"/>
        <v>21270.122448979593</v>
      </c>
      <c r="AA188" s="150">
        <f t="shared" si="166"/>
        <v>935.35325916885472</v>
      </c>
      <c r="AB188" s="152">
        <v>4.79143864955822</v>
      </c>
      <c r="AC188" s="147">
        <v>3.1225712059974406</v>
      </c>
      <c r="AD188" s="147">
        <v>3.0544633556388483</v>
      </c>
      <c r="AE188" s="153">
        <v>2.4644395151723089</v>
      </c>
      <c r="AF188" s="154">
        <v>0.5037712574789146</v>
      </c>
      <c r="AG188" s="155">
        <f t="shared" si="167"/>
        <v>-45.955332293502678</v>
      </c>
      <c r="AH188" s="152">
        <f t="shared" si="169"/>
        <v>12.116081822010951</v>
      </c>
      <c r="AI188" s="156">
        <f t="shared" si="170"/>
        <v>72.94608116688795</v>
      </c>
    </row>
    <row r="189" spans="1:35" ht="40.5" customHeight="1" x14ac:dyDescent="0.15">
      <c r="A189" s="641"/>
      <c r="B189" s="609"/>
      <c r="C189" s="592"/>
      <c r="D189" s="137" t="s">
        <v>264</v>
      </c>
      <c r="E189" s="138"/>
      <c r="F189" s="139">
        <v>41153</v>
      </c>
      <c r="G189" s="140">
        <v>848</v>
      </c>
      <c r="H189" s="137" t="s">
        <v>83</v>
      </c>
      <c r="I189" s="141">
        <v>23.5</v>
      </c>
      <c r="J189" s="142">
        <v>15.6</v>
      </c>
      <c r="K189" s="143" t="s">
        <v>523</v>
      </c>
      <c r="L189" s="141">
        <v>4912</v>
      </c>
      <c r="M189" s="142">
        <v>3264</v>
      </c>
      <c r="N189" s="144">
        <f t="shared" si="163"/>
        <v>16.032768000000001</v>
      </c>
      <c r="O189" s="145">
        <f t="shared" si="168"/>
        <v>4.7842019543973944</v>
      </c>
      <c r="P189" s="146">
        <v>78</v>
      </c>
      <c r="Q189" s="147">
        <v>23.7</v>
      </c>
      <c r="R189" s="147">
        <v>13.1</v>
      </c>
      <c r="S189" s="148">
        <v>1018</v>
      </c>
      <c r="T189" s="146">
        <v>75</v>
      </c>
      <c r="U189" s="149">
        <v>558</v>
      </c>
      <c r="V189" s="149">
        <v>2336</v>
      </c>
      <c r="W189" s="148">
        <v>22071</v>
      </c>
      <c r="X189" s="146">
        <v>38567</v>
      </c>
      <c r="Y189" s="150">
        <f t="shared" si="164"/>
        <v>1684.9881445866906</v>
      </c>
      <c r="Z189" s="151">
        <f t="shared" si="165"/>
        <v>40109.68</v>
      </c>
      <c r="AA189" s="150">
        <f t="shared" si="166"/>
        <v>1752.3876703701583</v>
      </c>
      <c r="AB189" s="152">
        <v>5.8962866926244839</v>
      </c>
      <c r="AC189" s="147">
        <v>3.3443494099853797</v>
      </c>
      <c r="AD189" s="147">
        <v>3.091271422223191</v>
      </c>
      <c r="AE189" s="153">
        <v>2.2710135601302746</v>
      </c>
      <c r="AF189" s="154">
        <v>0.39729842138436622</v>
      </c>
      <c r="AG189" s="155">
        <f t="shared" si="167"/>
        <v>-48.017663211121331</v>
      </c>
      <c r="AH189" s="152">
        <f t="shared" si="169"/>
        <v>12.731856162065904</v>
      </c>
      <c r="AI189" s="156">
        <f t="shared" si="170"/>
        <v>76.653412105222628</v>
      </c>
    </row>
    <row r="190" spans="1:35" ht="40.5" customHeight="1" x14ac:dyDescent="0.15">
      <c r="A190" s="641"/>
      <c r="B190" s="609"/>
      <c r="C190" s="592"/>
      <c r="D190" s="137" t="s">
        <v>288</v>
      </c>
      <c r="E190" s="138"/>
      <c r="F190" s="139">
        <v>41122</v>
      </c>
      <c r="G190" s="140">
        <v>650</v>
      </c>
      <c r="H190" s="137" t="s">
        <v>83</v>
      </c>
      <c r="I190" s="141">
        <v>23.5</v>
      </c>
      <c r="J190" s="142">
        <v>15.6</v>
      </c>
      <c r="K190" s="143" t="s">
        <v>523</v>
      </c>
      <c r="L190" s="141">
        <v>4928</v>
      </c>
      <c r="M190" s="142">
        <v>3276</v>
      </c>
      <c r="N190" s="144">
        <f t="shared" si="163"/>
        <v>16.144127999999998</v>
      </c>
      <c r="O190" s="145">
        <f t="shared" si="168"/>
        <v>4.7686688311688314</v>
      </c>
      <c r="P190" s="146">
        <v>78</v>
      </c>
      <c r="Q190" s="147">
        <v>23.7</v>
      </c>
      <c r="R190" s="147">
        <v>13.1</v>
      </c>
      <c r="S190" s="148">
        <v>910</v>
      </c>
      <c r="T190" s="146">
        <v>65</v>
      </c>
      <c r="U190" s="149">
        <v>518</v>
      </c>
      <c r="V190" s="149">
        <v>2021</v>
      </c>
      <c r="W190" s="148">
        <v>16404</v>
      </c>
      <c r="X190" s="146">
        <v>32462</v>
      </c>
      <c r="Y190" s="150">
        <f t="shared" si="164"/>
        <v>1427.5158768818469</v>
      </c>
      <c r="Z190" s="151">
        <f t="shared" si="165"/>
        <v>38954.400000000001</v>
      </c>
      <c r="AA190" s="150">
        <f t="shared" si="166"/>
        <v>1713.0190522582163</v>
      </c>
      <c r="AB190" s="152">
        <v>5.7</v>
      </c>
      <c r="AC190" s="147">
        <v>2.9</v>
      </c>
      <c r="AD190" s="147">
        <v>2.9</v>
      </c>
      <c r="AE190" s="153">
        <v>2.6</v>
      </c>
      <c r="AF190" s="154">
        <v>0.376</v>
      </c>
      <c r="AG190" s="155">
        <f t="shared" si="167"/>
        <v>-48.49624310144678</v>
      </c>
      <c r="AH190" s="152">
        <f t="shared" si="169"/>
        <v>12.738536753890541</v>
      </c>
      <c r="AI190" s="156">
        <f t="shared" si="170"/>
        <v>76.693633275782688</v>
      </c>
    </row>
    <row r="191" spans="1:35" ht="40.5" customHeight="1" x14ac:dyDescent="0.15">
      <c r="A191" s="641"/>
      <c r="B191" s="609"/>
      <c r="C191" s="592"/>
      <c r="D191" s="137" t="s">
        <v>265</v>
      </c>
      <c r="E191" s="138"/>
      <c r="F191" s="139">
        <v>41030</v>
      </c>
      <c r="G191" s="140">
        <v>600</v>
      </c>
      <c r="H191" s="137" t="s">
        <v>83</v>
      </c>
      <c r="I191" s="141">
        <v>23.5</v>
      </c>
      <c r="J191" s="142">
        <v>15.6</v>
      </c>
      <c r="K191" s="143" t="s">
        <v>523</v>
      </c>
      <c r="L191" s="141">
        <v>4928</v>
      </c>
      <c r="M191" s="142">
        <v>3276</v>
      </c>
      <c r="N191" s="144">
        <f t="shared" si="163"/>
        <v>16.144127999999998</v>
      </c>
      <c r="O191" s="145">
        <f t="shared" si="168"/>
        <v>4.7686688311688314</v>
      </c>
      <c r="P191" s="146">
        <v>73</v>
      </c>
      <c r="Q191" s="147">
        <v>22.7</v>
      </c>
      <c r="R191" s="147">
        <v>12.3</v>
      </c>
      <c r="S191" s="148">
        <v>1114</v>
      </c>
      <c r="T191" s="146">
        <v>148</v>
      </c>
      <c r="U191" s="149">
        <v>595</v>
      </c>
      <c r="V191" s="149">
        <v>2375</v>
      </c>
      <c r="W191" s="148">
        <v>12071</v>
      </c>
      <c r="X191" s="146">
        <v>43377</v>
      </c>
      <c r="Y191" s="150">
        <f t="shared" si="164"/>
        <v>1907.502809177003</v>
      </c>
      <c r="Z191" s="151">
        <f t="shared" si="165"/>
        <v>22860.85135135135</v>
      </c>
      <c r="AA191" s="150">
        <f t="shared" si="166"/>
        <v>1005.3055345662583</v>
      </c>
      <c r="AB191" s="152">
        <v>5.8798261163226373</v>
      </c>
      <c r="AC191" s="147">
        <v>3.3869089043607943</v>
      </c>
      <c r="AD191" s="147">
        <v>2.9914930328228806</v>
      </c>
      <c r="AE191" s="153">
        <v>2.3541170632188964</v>
      </c>
      <c r="AF191" s="154">
        <v>0.42250359425577821</v>
      </c>
      <c r="AG191" s="155">
        <f t="shared" si="167"/>
        <v>-47.48339184274441</v>
      </c>
      <c r="AH191" s="152">
        <f t="shared" si="169"/>
        <v>11.924818019926397</v>
      </c>
      <c r="AI191" s="156">
        <f t="shared" si="170"/>
        <v>71.794558336644172</v>
      </c>
    </row>
    <row r="192" spans="1:35" ht="40.5" customHeight="1" x14ac:dyDescent="0.15">
      <c r="A192" s="641"/>
      <c r="B192" s="609"/>
      <c r="C192" s="592"/>
      <c r="D192" s="137" t="s">
        <v>266</v>
      </c>
      <c r="E192" s="138"/>
      <c r="F192" s="139">
        <v>40756</v>
      </c>
      <c r="G192" s="140">
        <v>1720</v>
      </c>
      <c r="H192" s="137" t="s">
        <v>83</v>
      </c>
      <c r="I192" s="141">
        <v>23.5</v>
      </c>
      <c r="J192" s="142">
        <v>15.6</v>
      </c>
      <c r="K192" s="143" t="s">
        <v>523</v>
      </c>
      <c r="L192" s="141">
        <v>6024</v>
      </c>
      <c r="M192" s="142">
        <v>4024</v>
      </c>
      <c r="N192" s="144">
        <f t="shared" si="163"/>
        <v>24.240576000000001</v>
      </c>
      <c r="O192" s="145">
        <f t="shared" si="168"/>
        <v>3.9010624169986721</v>
      </c>
      <c r="P192" s="146">
        <v>81</v>
      </c>
      <c r="Q192" s="147">
        <v>24.1</v>
      </c>
      <c r="R192" s="147">
        <v>13.4</v>
      </c>
      <c r="S192" s="148">
        <v>1016</v>
      </c>
      <c r="T192" s="146">
        <v>78</v>
      </c>
      <c r="U192" s="149">
        <v>623</v>
      </c>
      <c r="V192" s="149">
        <v>2617</v>
      </c>
      <c r="W192" s="148">
        <v>13505</v>
      </c>
      <c r="X192" s="146">
        <v>25231</v>
      </c>
      <c r="Y192" s="150">
        <f t="shared" si="164"/>
        <v>1657.939449626075</v>
      </c>
      <c r="Z192" s="151">
        <f t="shared" si="165"/>
        <v>25231</v>
      </c>
      <c r="AA192" s="150">
        <f t="shared" si="166"/>
        <v>1657.939449626075</v>
      </c>
      <c r="AB192" s="152">
        <v>3.5012864949127196</v>
      </c>
      <c r="AC192" s="147">
        <v>2.8041167408444387</v>
      </c>
      <c r="AD192" s="147">
        <v>2.465261749855439</v>
      </c>
      <c r="AE192" s="153">
        <v>1.5212066016827459</v>
      </c>
      <c r="AF192" s="154">
        <v>0.57262377459531888</v>
      </c>
      <c r="AG192" s="155">
        <f t="shared" si="167"/>
        <v>-44.842612491946468</v>
      </c>
      <c r="AH192" s="152">
        <f t="shared" si="169"/>
        <v>12.815024650458117</v>
      </c>
      <c r="AI192" s="156">
        <f t="shared" si="170"/>
        <v>77.15413629922439</v>
      </c>
    </row>
    <row r="193" spans="1:35" ht="40.5" customHeight="1" x14ac:dyDescent="0.15">
      <c r="A193" s="641"/>
      <c r="B193" s="609"/>
      <c r="C193" s="592"/>
      <c r="D193" s="137" t="s">
        <v>267</v>
      </c>
      <c r="E193" s="138"/>
      <c r="F193" s="139">
        <v>40756</v>
      </c>
      <c r="G193" s="140">
        <v>860</v>
      </c>
      <c r="H193" s="137" t="s">
        <v>83</v>
      </c>
      <c r="I193" s="141">
        <v>23.4</v>
      </c>
      <c r="J193" s="142">
        <v>15.6</v>
      </c>
      <c r="K193" s="143" t="s">
        <v>523</v>
      </c>
      <c r="L193" s="141">
        <v>4928</v>
      </c>
      <c r="M193" s="142">
        <v>3276</v>
      </c>
      <c r="N193" s="144">
        <f t="shared" si="163"/>
        <v>16.144127999999998</v>
      </c>
      <c r="O193" s="145">
        <f t="shared" si="168"/>
        <v>4.7483766233766236</v>
      </c>
      <c r="P193" s="146">
        <v>77</v>
      </c>
      <c r="Q193" s="147">
        <v>23.6</v>
      </c>
      <c r="R193" s="147">
        <v>12.7</v>
      </c>
      <c r="S193" s="148">
        <v>1079</v>
      </c>
      <c r="T193" s="146">
        <v>71</v>
      </c>
      <c r="U193" s="149">
        <v>529</v>
      </c>
      <c r="V193" s="149">
        <v>2181</v>
      </c>
      <c r="W193" s="148">
        <v>17659</v>
      </c>
      <c r="X193" s="146">
        <v>41551</v>
      </c>
      <c r="Y193" s="150">
        <f t="shared" si="164"/>
        <v>1842.8549937614141</v>
      </c>
      <c r="Z193" s="151">
        <f t="shared" si="165"/>
        <v>45647.57746478873</v>
      </c>
      <c r="AA193" s="150">
        <f t="shared" si="166"/>
        <v>2024.5449227238071</v>
      </c>
      <c r="AB193" s="152">
        <v>9.0722251839031056</v>
      </c>
      <c r="AC193" s="147">
        <v>3.8790674428371932</v>
      </c>
      <c r="AD193" s="147">
        <v>3.1909352622503895</v>
      </c>
      <c r="AE193" s="153">
        <v>2.2607338743721312</v>
      </c>
      <c r="AF193" s="154">
        <v>0.42266371035135242</v>
      </c>
      <c r="AG193" s="155">
        <f t="shared" si="167"/>
        <v>-47.480100776598121</v>
      </c>
      <c r="AH193" s="152">
        <f t="shared" si="169"/>
        <v>12.2967942271788</v>
      </c>
      <c r="AI193" s="156">
        <f t="shared" si="170"/>
        <v>74.034078257770062</v>
      </c>
    </row>
    <row r="194" spans="1:35" ht="40.5" customHeight="1" x14ac:dyDescent="0.15">
      <c r="A194" s="641"/>
      <c r="B194" s="609"/>
      <c r="C194" s="592"/>
      <c r="D194" s="137" t="s">
        <v>268</v>
      </c>
      <c r="E194" s="138"/>
      <c r="F194" s="139">
        <v>40695</v>
      </c>
      <c r="G194" s="140">
        <v>770</v>
      </c>
      <c r="H194" s="137" t="s">
        <v>83</v>
      </c>
      <c r="I194" s="141">
        <v>23.5</v>
      </c>
      <c r="J194" s="142">
        <v>15.6</v>
      </c>
      <c r="K194" s="143" t="s">
        <v>523</v>
      </c>
      <c r="L194" s="141">
        <v>4928</v>
      </c>
      <c r="M194" s="142">
        <v>3280</v>
      </c>
      <c r="N194" s="144">
        <f t="shared" si="163"/>
        <v>16.16384</v>
      </c>
      <c r="O194" s="145">
        <f t="shared" si="168"/>
        <v>4.7686688311688314</v>
      </c>
      <c r="P194" s="146">
        <v>73</v>
      </c>
      <c r="Q194" s="147">
        <v>22.7</v>
      </c>
      <c r="R194" s="147">
        <v>12.2</v>
      </c>
      <c r="S194" s="148">
        <v>1083</v>
      </c>
      <c r="T194" s="146">
        <v>149</v>
      </c>
      <c r="U194" s="149">
        <v>588</v>
      </c>
      <c r="V194" s="149">
        <v>2331</v>
      </c>
      <c r="W194" s="148">
        <v>9357</v>
      </c>
      <c r="X194" s="146">
        <v>40629</v>
      </c>
      <c r="Y194" s="150">
        <f t="shared" si="164"/>
        <v>1786.6595576930738</v>
      </c>
      <c r="Z194" s="151">
        <f t="shared" si="165"/>
        <v>21268.872483221476</v>
      </c>
      <c r="AA194" s="150">
        <f t="shared" si="166"/>
        <v>935.2982919467097</v>
      </c>
      <c r="AB194" s="152">
        <v>5.8593300414124876</v>
      </c>
      <c r="AC194" s="147">
        <v>3.4522296437687165</v>
      </c>
      <c r="AD194" s="147">
        <v>3.3786216978610684</v>
      </c>
      <c r="AE194" s="153">
        <v>3.1796491671122613</v>
      </c>
      <c r="AF194" s="154">
        <v>0.4180028280128133</v>
      </c>
      <c r="AG194" s="155">
        <f t="shared" si="167"/>
        <v>-47.576415599609106</v>
      </c>
      <c r="AH194" s="152">
        <f t="shared" si="169"/>
        <v>11.825720218319034</v>
      </c>
      <c r="AI194" s="156">
        <f t="shared" si="170"/>
        <v>71.197930120880685</v>
      </c>
    </row>
    <row r="195" spans="1:35" ht="40.5" customHeight="1" x14ac:dyDescent="0.15">
      <c r="A195" s="641"/>
      <c r="B195" s="609"/>
      <c r="C195" s="592"/>
      <c r="D195" s="137" t="s">
        <v>269</v>
      </c>
      <c r="E195" s="138"/>
      <c r="F195" s="139">
        <v>40299</v>
      </c>
      <c r="G195" s="140">
        <v>550</v>
      </c>
      <c r="H195" s="137" t="s">
        <v>83</v>
      </c>
      <c r="I195" s="141">
        <v>23.4</v>
      </c>
      <c r="J195" s="142">
        <v>15.6</v>
      </c>
      <c r="K195" s="143" t="s">
        <v>523</v>
      </c>
      <c r="L195" s="141">
        <v>4608</v>
      </c>
      <c r="M195" s="142">
        <v>3072</v>
      </c>
      <c r="N195" s="144">
        <f t="shared" si="163"/>
        <v>14.155775999999999</v>
      </c>
      <c r="O195" s="145">
        <f t="shared" si="168"/>
        <v>5.0781249999999991</v>
      </c>
      <c r="P195" s="146">
        <v>68</v>
      </c>
      <c r="Q195" s="147">
        <v>22.1</v>
      </c>
      <c r="R195" s="147">
        <v>12</v>
      </c>
      <c r="S195" s="148">
        <v>830</v>
      </c>
      <c r="T195" s="146">
        <v>146</v>
      </c>
      <c r="U195" s="149">
        <v>586</v>
      </c>
      <c r="V195" s="149">
        <v>2258</v>
      </c>
      <c r="W195" s="148">
        <v>9044</v>
      </c>
      <c r="X195" s="146">
        <v>36306</v>
      </c>
      <c r="Y195" s="150">
        <f t="shared" si="164"/>
        <v>1407.8994177514799</v>
      </c>
      <c r="Z195" s="151">
        <f t="shared" si="165"/>
        <v>19396.35616438356</v>
      </c>
      <c r="AA195" s="150">
        <f t="shared" si="166"/>
        <v>752.16544236037964</v>
      </c>
      <c r="AB195" s="152">
        <v>6.0741462136456752</v>
      </c>
      <c r="AC195" s="147">
        <v>3.5239946026363653</v>
      </c>
      <c r="AD195" s="147">
        <v>3.3633987499058313</v>
      </c>
      <c r="AE195" s="153">
        <v>3.8134358871176968</v>
      </c>
      <c r="AF195" s="154">
        <v>0.21399912838496812</v>
      </c>
      <c r="AG195" s="155">
        <f t="shared" si="167"/>
        <v>-53.391759910433905</v>
      </c>
      <c r="AH195" s="152">
        <f t="shared" si="169"/>
        <v>11.640816393319641</v>
      </c>
      <c r="AI195" s="156">
        <f t="shared" si="170"/>
        <v>70.084698168124248</v>
      </c>
    </row>
    <row r="196" spans="1:35" ht="40.5" customHeight="1" x14ac:dyDescent="0.15">
      <c r="A196" s="641"/>
      <c r="B196" s="610"/>
      <c r="C196" s="554"/>
      <c r="D196" s="157" t="s">
        <v>270</v>
      </c>
      <c r="E196" s="158"/>
      <c r="F196" s="159">
        <v>40299</v>
      </c>
      <c r="G196" s="160">
        <v>650</v>
      </c>
      <c r="H196" s="157" t="s">
        <v>83</v>
      </c>
      <c r="I196" s="161">
        <v>23.4</v>
      </c>
      <c r="J196" s="162">
        <v>15.6</v>
      </c>
      <c r="K196" s="163" t="s">
        <v>523</v>
      </c>
      <c r="L196" s="161">
        <v>4608</v>
      </c>
      <c r="M196" s="162">
        <v>3072</v>
      </c>
      <c r="N196" s="164">
        <f t="shared" ref="N196:N233" si="180">L196*M196/1000000</f>
        <v>14.155775999999999</v>
      </c>
      <c r="O196" s="165">
        <f t="shared" si="168"/>
        <v>5.0781249999999991</v>
      </c>
      <c r="P196" s="166">
        <v>69</v>
      </c>
      <c r="Q196" s="167">
        <v>22.2</v>
      </c>
      <c r="R196" s="167">
        <v>12.2</v>
      </c>
      <c r="S196" s="168">
        <v>796</v>
      </c>
      <c r="T196" s="166">
        <v>133</v>
      </c>
      <c r="U196" s="169">
        <v>524</v>
      </c>
      <c r="V196" s="169">
        <v>2055</v>
      </c>
      <c r="W196" s="168">
        <v>8366</v>
      </c>
      <c r="X196" s="166">
        <v>30641</v>
      </c>
      <c r="Y196" s="170">
        <f t="shared" ref="Y196:Y233" si="181">X196/(O196)^2</f>
        <v>1188.2180923076928</v>
      </c>
      <c r="Z196" s="171">
        <f t="shared" ref="Z196:Z233" si="182">78*X196/T196</f>
        <v>17969.909774436092</v>
      </c>
      <c r="AA196" s="170">
        <f t="shared" ref="AA196:AA233" si="183">Z196/(O196)^2</f>
        <v>696.84970827067707</v>
      </c>
      <c r="AB196" s="172">
        <v>4.6845889024945429</v>
      </c>
      <c r="AC196" s="167">
        <v>2.9239150117310495</v>
      </c>
      <c r="AD196" s="167">
        <v>2.8170377407789755</v>
      </c>
      <c r="AE196" s="173">
        <v>3.2382585451242267</v>
      </c>
      <c r="AF196" s="174">
        <v>7.1887387578138229E-2</v>
      </c>
      <c r="AG196" s="175">
        <f t="shared" ref="AG196:AG233" si="184">20*LOG(AF196/100)</f>
        <v>-62.866945971395381</v>
      </c>
      <c r="AH196" s="172">
        <f t="shared" si="169"/>
        <v>11.905373095449502</v>
      </c>
      <c r="AI196" s="176">
        <f t="shared" si="170"/>
        <v>71.677488226024835</v>
      </c>
    </row>
    <row r="197" spans="1:35" ht="40.5" customHeight="1" x14ac:dyDescent="0.15">
      <c r="A197" s="641"/>
      <c r="B197" s="675" t="s">
        <v>386</v>
      </c>
      <c r="C197" s="662" t="s">
        <v>416</v>
      </c>
      <c r="D197" s="279" t="s">
        <v>655</v>
      </c>
      <c r="E197" s="178"/>
      <c r="F197" s="179">
        <v>42736</v>
      </c>
      <c r="G197" s="180">
        <v>1100</v>
      </c>
      <c r="H197" s="181" t="s">
        <v>414</v>
      </c>
      <c r="I197" s="182">
        <v>23.5</v>
      </c>
      <c r="J197" s="183">
        <v>15.6</v>
      </c>
      <c r="K197" s="280" t="s">
        <v>523</v>
      </c>
      <c r="L197" s="182">
        <v>6016</v>
      </c>
      <c r="M197" s="183">
        <v>4032</v>
      </c>
      <c r="N197" s="185">
        <f t="shared" ref="N197:N198" si="185">L197*M197/1000000</f>
        <v>24.256512000000001</v>
      </c>
      <c r="O197" s="186">
        <f t="shared" ref="O197:O198" si="186">I197/L197*1000</f>
        <v>3.90625</v>
      </c>
      <c r="P197" s="187"/>
      <c r="Q197" s="188"/>
      <c r="R197" s="188"/>
      <c r="S197" s="189"/>
      <c r="T197" s="187"/>
      <c r="U197" s="190"/>
      <c r="V197" s="190"/>
      <c r="W197" s="189"/>
      <c r="X197" s="187"/>
      <c r="Y197" s="191">
        <f t="shared" ref="Y197:Y198" si="187">X197/(O197)^2</f>
        <v>0</v>
      </c>
      <c r="Z197" s="192" t="e">
        <f t="shared" ref="Z197:Z198" si="188">78*X197/T197</f>
        <v>#DIV/0!</v>
      </c>
      <c r="AA197" s="191" t="e">
        <f t="shared" ref="AA197:AA198" si="189">Z197/(O197)^2</f>
        <v>#DIV/0!</v>
      </c>
      <c r="AB197" s="193"/>
      <c r="AC197" s="188"/>
      <c r="AD197" s="188"/>
      <c r="AE197" s="194"/>
      <c r="AF197" s="195"/>
      <c r="AG197" s="196" t="e">
        <f t="shared" ref="AG197:AG198" si="190">20*LOG(AF197/100)</f>
        <v>#NUM!</v>
      </c>
      <c r="AH197" s="193" t="e">
        <f t="shared" ref="AH197:AH198" si="191">(LOG(Z197/AB197))/(LOG(2))</f>
        <v>#DIV/0!</v>
      </c>
      <c r="AI197" s="197" t="e">
        <f t="shared" ref="AI197:AI198" si="192">20*LOG(Z197/AB197)</f>
        <v>#DIV/0!</v>
      </c>
    </row>
    <row r="198" spans="1:35" ht="40.5" customHeight="1" x14ac:dyDescent="0.15">
      <c r="A198" s="641"/>
      <c r="B198" s="543"/>
      <c r="C198" s="663"/>
      <c r="D198" s="325" t="s">
        <v>654</v>
      </c>
      <c r="E198" s="138"/>
      <c r="F198" s="139">
        <v>42522</v>
      </c>
      <c r="G198" s="140">
        <v>650</v>
      </c>
      <c r="H198" s="137" t="s">
        <v>414</v>
      </c>
      <c r="I198" s="141">
        <v>23.5</v>
      </c>
      <c r="J198" s="142">
        <v>15.6</v>
      </c>
      <c r="K198" s="143" t="s">
        <v>523</v>
      </c>
      <c r="L198" s="141">
        <v>6080</v>
      </c>
      <c r="M198" s="142">
        <v>4032</v>
      </c>
      <c r="N198" s="144">
        <f t="shared" si="185"/>
        <v>24.514559999999999</v>
      </c>
      <c r="O198" s="145">
        <f t="shared" si="186"/>
        <v>3.8651315789473681</v>
      </c>
      <c r="P198" s="146"/>
      <c r="Q198" s="147"/>
      <c r="R198" s="147"/>
      <c r="S198" s="148"/>
      <c r="T198" s="146"/>
      <c r="U198" s="149"/>
      <c r="V198" s="149"/>
      <c r="W198" s="148"/>
      <c r="X198" s="146"/>
      <c r="Y198" s="150">
        <f t="shared" si="187"/>
        <v>0</v>
      </c>
      <c r="Z198" s="151" t="e">
        <f t="shared" si="188"/>
        <v>#DIV/0!</v>
      </c>
      <c r="AA198" s="150" t="e">
        <f t="shared" si="189"/>
        <v>#DIV/0!</v>
      </c>
      <c r="AB198" s="152"/>
      <c r="AC198" s="147"/>
      <c r="AD198" s="147"/>
      <c r="AE198" s="153"/>
      <c r="AF198" s="154"/>
      <c r="AG198" s="155" t="e">
        <f t="shared" si="190"/>
        <v>#NUM!</v>
      </c>
      <c r="AH198" s="152" t="e">
        <f t="shared" si="191"/>
        <v>#DIV/0!</v>
      </c>
      <c r="AI198" s="156" t="e">
        <f t="shared" si="192"/>
        <v>#DIV/0!</v>
      </c>
    </row>
    <row r="199" spans="1:35" ht="40.5" customHeight="1" x14ac:dyDescent="0.15">
      <c r="A199" s="641"/>
      <c r="B199" s="543"/>
      <c r="C199" s="663"/>
      <c r="D199" s="326" t="s">
        <v>410</v>
      </c>
      <c r="E199" s="138"/>
      <c r="F199" s="139">
        <v>42095</v>
      </c>
      <c r="G199" s="140">
        <v>1100</v>
      </c>
      <c r="H199" s="137" t="s">
        <v>414</v>
      </c>
      <c r="I199" s="141">
        <v>23.5</v>
      </c>
      <c r="J199" s="142">
        <v>15.6</v>
      </c>
      <c r="K199" s="143" t="s">
        <v>523</v>
      </c>
      <c r="L199" s="141">
        <v>6000</v>
      </c>
      <c r="M199" s="142">
        <v>4000</v>
      </c>
      <c r="N199" s="144">
        <f t="shared" si="180"/>
        <v>24</v>
      </c>
      <c r="O199" s="145">
        <f t="shared" si="168"/>
        <v>3.9166666666666665</v>
      </c>
      <c r="P199" s="146">
        <v>80</v>
      </c>
      <c r="Q199" s="147">
        <v>23.6</v>
      </c>
      <c r="R199" s="147">
        <v>13.6</v>
      </c>
      <c r="S199" s="148">
        <v>1106</v>
      </c>
      <c r="T199" s="146">
        <v>89</v>
      </c>
      <c r="U199" s="149">
        <v>730</v>
      </c>
      <c r="V199" s="149">
        <v>2821</v>
      </c>
      <c r="W199" s="148">
        <v>41215</v>
      </c>
      <c r="X199" s="146">
        <v>25076</v>
      </c>
      <c r="Y199" s="150">
        <f t="shared" si="181"/>
        <v>1634.650973291082</v>
      </c>
      <c r="Z199" s="151">
        <f t="shared" si="182"/>
        <v>21976.719101123595</v>
      </c>
      <c r="AA199" s="150">
        <f t="shared" si="183"/>
        <v>1432.6154597382517</v>
      </c>
      <c r="AB199" s="152">
        <v>2.5</v>
      </c>
      <c r="AC199" s="147">
        <v>2.1</v>
      </c>
      <c r="AD199" s="147">
        <v>1.5</v>
      </c>
      <c r="AE199" s="153">
        <v>1.4</v>
      </c>
      <c r="AF199" s="154">
        <v>0.4</v>
      </c>
      <c r="AG199" s="155">
        <f t="shared" si="184"/>
        <v>-47.95880017344075</v>
      </c>
      <c r="AH199" s="152">
        <f t="shared" si="169"/>
        <v>13.101760307444209</v>
      </c>
      <c r="AI199" s="156">
        <f t="shared" si="170"/>
        <v>78.880456970809021</v>
      </c>
    </row>
    <row r="200" spans="1:35" ht="40.5" customHeight="1" x14ac:dyDescent="0.15">
      <c r="A200" s="641"/>
      <c r="B200" s="543"/>
      <c r="C200" s="663"/>
      <c r="D200" s="137" t="s">
        <v>411</v>
      </c>
      <c r="E200" s="138"/>
      <c r="F200" s="139">
        <v>42036</v>
      </c>
      <c r="G200" s="140">
        <v>700</v>
      </c>
      <c r="H200" s="137" t="s">
        <v>414</v>
      </c>
      <c r="I200" s="141">
        <v>23.5</v>
      </c>
      <c r="J200" s="142">
        <v>15.6</v>
      </c>
      <c r="K200" s="143" t="s">
        <v>523</v>
      </c>
      <c r="L200" s="141">
        <v>5472</v>
      </c>
      <c r="M200" s="142">
        <v>3648</v>
      </c>
      <c r="N200" s="144">
        <f t="shared" si="180"/>
        <v>19.961856000000001</v>
      </c>
      <c r="O200" s="145">
        <f t="shared" si="168"/>
        <v>4.2945906432748533</v>
      </c>
      <c r="P200" s="146"/>
      <c r="Q200" s="147"/>
      <c r="R200" s="147"/>
      <c r="S200" s="148"/>
      <c r="T200" s="146"/>
      <c r="U200" s="149"/>
      <c r="V200" s="149"/>
      <c r="W200" s="148"/>
      <c r="X200" s="146"/>
      <c r="Y200" s="150">
        <f t="shared" si="181"/>
        <v>0</v>
      </c>
      <c r="Z200" s="151" t="e">
        <f t="shared" si="182"/>
        <v>#DIV/0!</v>
      </c>
      <c r="AA200" s="150" t="e">
        <f t="shared" si="183"/>
        <v>#DIV/0!</v>
      </c>
      <c r="AB200" s="152"/>
      <c r="AC200" s="147"/>
      <c r="AD200" s="147"/>
      <c r="AE200" s="153"/>
      <c r="AF200" s="154"/>
      <c r="AG200" s="155" t="e">
        <f t="shared" si="184"/>
        <v>#NUM!</v>
      </c>
      <c r="AH200" s="152" t="e">
        <f t="shared" si="169"/>
        <v>#DIV/0!</v>
      </c>
      <c r="AI200" s="156" t="e">
        <f t="shared" si="170"/>
        <v>#DIV/0!</v>
      </c>
    </row>
    <row r="201" spans="1:35" ht="40.5" customHeight="1" x14ac:dyDescent="0.15">
      <c r="A201" s="641"/>
      <c r="B201" s="543"/>
      <c r="C201" s="663"/>
      <c r="D201" s="137" t="s">
        <v>407</v>
      </c>
      <c r="E201" s="138"/>
      <c r="F201" s="139">
        <v>41852</v>
      </c>
      <c r="G201" s="140">
        <v>749</v>
      </c>
      <c r="H201" s="137" t="s">
        <v>414</v>
      </c>
      <c r="I201" s="141">
        <v>23.5</v>
      </c>
      <c r="J201" s="142">
        <v>15.6</v>
      </c>
      <c r="K201" s="143" t="s">
        <v>523</v>
      </c>
      <c r="L201" s="141">
        <v>5504</v>
      </c>
      <c r="M201" s="142">
        <v>3664</v>
      </c>
      <c r="N201" s="144">
        <f t="shared" si="180"/>
        <v>20.166656</v>
      </c>
      <c r="O201" s="145">
        <f t="shared" si="168"/>
        <v>4.2696220930232558</v>
      </c>
      <c r="P201" s="146">
        <v>78</v>
      </c>
      <c r="Q201" s="147">
        <v>23.5</v>
      </c>
      <c r="R201" s="147">
        <v>13</v>
      </c>
      <c r="S201" s="148">
        <v>1061</v>
      </c>
      <c r="T201" s="146">
        <v>88</v>
      </c>
      <c r="U201" s="149">
        <v>721</v>
      </c>
      <c r="V201" s="149">
        <v>2825</v>
      </c>
      <c r="W201" s="148">
        <v>42266</v>
      </c>
      <c r="X201" s="146">
        <v>31978</v>
      </c>
      <c r="Y201" s="150">
        <f t="shared" si="181"/>
        <v>1754.1730079637846</v>
      </c>
      <c r="Z201" s="151">
        <f t="shared" si="182"/>
        <v>28344.136363636364</v>
      </c>
      <c r="AA201" s="150">
        <f t="shared" si="183"/>
        <v>1554.8351661497181</v>
      </c>
      <c r="AB201" s="152">
        <v>4.8597405422232915</v>
      </c>
      <c r="AC201" s="147">
        <v>2.8115839986173694</v>
      </c>
      <c r="AD201" s="147">
        <v>2.7212996190549772</v>
      </c>
      <c r="AE201" s="153">
        <v>1.3344362479744736</v>
      </c>
      <c r="AF201" s="154">
        <v>0.45743341716612723</v>
      </c>
      <c r="AG201" s="155">
        <f t="shared" si="184"/>
        <v>-46.79344223574293</v>
      </c>
      <c r="AH201" s="152">
        <f t="shared" si="169"/>
        <v>12.509883399422341</v>
      </c>
      <c r="AI201" s="156">
        <f t="shared" si="170"/>
        <v>75.317002909700349</v>
      </c>
    </row>
    <row r="202" spans="1:35" ht="40.5" customHeight="1" x14ac:dyDescent="0.15">
      <c r="A202" s="641"/>
      <c r="B202" s="543"/>
      <c r="C202" s="663"/>
      <c r="D202" s="137" t="s">
        <v>388</v>
      </c>
      <c r="E202" s="138"/>
      <c r="F202" s="139">
        <v>41548</v>
      </c>
      <c r="G202" s="140">
        <v>1300</v>
      </c>
      <c r="H202" s="137" t="s">
        <v>414</v>
      </c>
      <c r="I202" s="141">
        <v>23.5</v>
      </c>
      <c r="J202" s="142">
        <v>15.6</v>
      </c>
      <c r="K202" s="143" t="s">
        <v>523</v>
      </c>
      <c r="L202" s="141">
        <v>6080</v>
      </c>
      <c r="M202" s="142">
        <v>4032</v>
      </c>
      <c r="N202" s="144">
        <f t="shared" si="180"/>
        <v>24.514559999999999</v>
      </c>
      <c r="O202" s="145">
        <f t="shared" si="168"/>
        <v>3.8651315789473681</v>
      </c>
      <c r="P202" s="146">
        <v>80</v>
      </c>
      <c r="Q202" s="147">
        <v>23.7</v>
      </c>
      <c r="R202" s="147">
        <v>13.4</v>
      </c>
      <c r="S202" s="148">
        <v>1216</v>
      </c>
      <c r="T202" s="146">
        <v>94</v>
      </c>
      <c r="U202" s="149">
        <v>779</v>
      </c>
      <c r="V202" s="149">
        <v>2933</v>
      </c>
      <c r="W202" s="148">
        <v>42673</v>
      </c>
      <c r="X202" s="146">
        <v>29792</v>
      </c>
      <c r="Y202" s="150">
        <f t="shared" si="181"/>
        <v>1994.2109349026712</v>
      </c>
      <c r="Z202" s="151">
        <f t="shared" si="182"/>
        <v>24721.021276595744</v>
      </c>
      <c r="AA202" s="150">
        <f t="shared" si="183"/>
        <v>1654.7707757703015</v>
      </c>
      <c r="AB202" s="152">
        <v>3.4189752702116456</v>
      </c>
      <c r="AC202" s="147">
        <v>2.6146083772690791</v>
      </c>
      <c r="AD202" s="147">
        <v>1.6688626567296241</v>
      </c>
      <c r="AE202" s="153">
        <v>2.0516161251239846</v>
      </c>
      <c r="AF202" s="154">
        <v>0.50595645509725362</v>
      </c>
      <c r="AG202" s="155">
        <f t="shared" si="184"/>
        <v>-45.917737178016303</v>
      </c>
      <c r="AH202" s="152">
        <f t="shared" si="169"/>
        <v>12.819886737091153</v>
      </c>
      <c r="AI202" s="156">
        <f t="shared" si="170"/>
        <v>77.1834089775856</v>
      </c>
    </row>
    <row r="203" spans="1:35" ht="40.5" customHeight="1" x14ac:dyDescent="0.15">
      <c r="A203" s="641"/>
      <c r="B203" s="543"/>
      <c r="C203" s="663"/>
      <c r="D203" s="137" t="s">
        <v>389</v>
      </c>
      <c r="E203" s="138"/>
      <c r="F203" s="139">
        <v>41426</v>
      </c>
      <c r="G203" s="140">
        <v>599</v>
      </c>
      <c r="H203" s="137" t="s">
        <v>414</v>
      </c>
      <c r="I203" s="141">
        <v>23.7</v>
      </c>
      <c r="J203" s="142">
        <v>15.7</v>
      </c>
      <c r="K203" s="143" t="s">
        <v>523</v>
      </c>
      <c r="L203" s="141">
        <v>4936</v>
      </c>
      <c r="M203" s="142">
        <v>3272</v>
      </c>
      <c r="N203" s="144">
        <f t="shared" si="180"/>
        <v>16.150592</v>
      </c>
      <c r="O203" s="145">
        <f t="shared" si="168"/>
        <v>4.8014586709886551</v>
      </c>
      <c r="P203" s="146">
        <v>79</v>
      </c>
      <c r="Q203" s="147">
        <v>23.7</v>
      </c>
      <c r="R203" s="147">
        <v>13</v>
      </c>
      <c r="S203" s="148">
        <v>1120</v>
      </c>
      <c r="T203" s="146">
        <v>87</v>
      </c>
      <c r="U203" s="149">
        <v>710</v>
      </c>
      <c r="V203" s="149">
        <v>2707</v>
      </c>
      <c r="W203" s="148">
        <v>43652</v>
      </c>
      <c r="X203" s="146">
        <v>42227</v>
      </c>
      <c r="Y203" s="150">
        <f t="shared" si="181"/>
        <v>1831.6556851501716</v>
      </c>
      <c r="Z203" s="151">
        <f t="shared" si="182"/>
        <v>37858.689655172413</v>
      </c>
      <c r="AA203" s="150">
        <f t="shared" si="183"/>
        <v>1642.1740625484297</v>
      </c>
      <c r="AB203" s="152">
        <v>5.9148105623297127</v>
      </c>
      <c r="AC203" s="147">
        <v>3.1720082659281164</v>
      </c>
      <c r="AD203" s="147">
        <v>1.9054327694007973</v>
      </c>
      <c r="AE203" s="153">
        <v>2.1676809545084397</v>
      </c>
      <c r="AF203" s="154">
        <v>0.51031758690467577</v>
      </c>
      <c r="AG203" s="155">
        <f t="shared" si="184"/>
        <v>-45.843189289281618</v>
      </c>
      <c r="AH203" s="152">
        <f t="shared" si="169"/>
        <v>12.644004894534509</v>
      </c>
      <c r="AI203" s="156">
        <f t="shared" si="170"/>
        <v>76.124494771541606</v>
      </c>
    </row>
    <row r="204" spans="1:35" ht="40.5" customHeight="1" x14ac:dyDescent="0.15">
      <c r="A204" s="641"/>
      <c r="B204" s="543"/>
      <c r="C204" s="663"/>
      <c r="D204" s="137" t="s">
        <v>390</v>
      </c>
      <c r="E204" s="138"/>
      <c r="F204" s="139">
        <v>41426</v>
      </c>
      <c r="G204" s="140">
        <v>600</v>
      </c>
      <c r="H204" s="137" t="s">
        <v>414</v>
      </c>
      <c r="I204" s="141">
        <v>23.7</v>
      </c>
      <c r="J204" s="142">
        <v>15.7</v>
      </c>
      <c r="K204" s="143" t="s">
        <v>523</v>
      </c>
      <c r="L204" s="141">
        <v>4936</v>
      </c>
      <c r="M204" s="142">
        <v>3272</v>
      </c>
      <c r="N204" s="144">
        <f t="shared" si="180"/>
        <v>16.150592</v>
      </c>
      <c r="O204" s="145">
        <f t="shared" si="168"/>
        <v>4.8014586709886551</v>
      </c>
      <c r="P204" s="146">
        <v>79</v>
      </c>
      <c r="Q204" s="147">
        <v>23.7</v>
      </c>
      <c r="R204" s="147">
        <v>13.1</v>
      </c>
      <c r="S204" s="148">
        <v>1087</v>
      </c>
      <c r="T204" s="146">
        <v>88</v>
      </c>
      <c r="U204" s="149">
        <v>716</v>
      </c>
      <c r="V204" s="149">
        <v>2722</v>
      </c>
      <c r="W204" s="148">
        <v>40321</v>
      </c>
      <c r="X204" s="146">
        <v>40924</v>
      </c>
      <c r="Y204" s="150">
        <f t="shared" si="181"/>
        <v>1775.1362223005569</v>
      </c>
      <c r="Z204" s="151">
        <f t="shared" si="182"/>
        <v>36273.545454545456</v>
      </c>
      <c r="AA204" s="150">
        <f t="shared" si="183"/>
        <v>1573.4161970391301</v>
      </c>
      <c r="AB204" s="152">
        <v>5.6443661057319412</v>
      </c>
      <c r="AC204" s="147">
        <v>3.1609842163523374</v>
      </c>
      <c r="AD204" s="147">
        <v>1.9826528530544145</v>
      </c>
      <c r="AE204" s="153">
        <v>2.3188479331397791</v>
      </c>
      <c r="AF204" s="154">
        <v>0.40073880605340995</v>
      </c>
      <c r="AG204" s="155">
        <f t="shared" si="184"/>
        <v>-47.942772001416841</v>
      </c>
      <c r="AH204" s="152">
        <f t="shared" si="169"/>
        <v>12.649818576598499</v>
      </c>
      <c r="AI204" s="156">
        <f t="shared" si="170"/>
        <v>76.159496625271899</v>
      </c>
    </row>
    <row r="205" spans="1:35" ht="40.5" customHeight="1" x14ac:dyDescent="0.15">
      <c r="A205" s="641"/>
      <c r="B205" s="543"/>
      <c r="C205" s="663"/>
      <c r="D205" s="137" t="s">
        <v>391</v>
      </c>
      <c r="E205" s="138"/>
      <c r="F205" s="139">
        <v>41153</v>
      </c>
      <c r="G205" s="140">
        <v>999</v>
      </c>
      <c r="H205" s="137" t="s">
        <v>414</v>
      </c>
      <c r="I205" s="141">
        <v>23.7</v>
      </c>
      <c r="J205" s="142">
        <v>15.7</v>
      </c>
      <c r="K205" s="143" t="s">
        <v>523</v>
      </c>
      <c r="L205" s="141">
        <v>4928</v>
      </c>
      <c r="M205" s="142">
        <v>3264</v>
      </c>
      <c r="N205" s="144">
        <f t="shared" si="180"/>
        <v>16.084992</v>
      </c>
      <c r="O205" s="145">
        <f t="shared" si="168"/>
        <v>4.8092532467532463</v>
      </c>
      <c r="P205" s="146">
        <v>82</v>
      </c>
      <c r="Q205" s="147">
        <v>23.8</v>
      </c>
      <c r="R205" s="147">
        <v>14.1</v>
      </c>
      <c r="S205" s="148">
        <v>1235</v>
      </c>
      <c r="T205" s="146">
        <v>68</v>
      </c>
      <c r="U205" s="149">
        <v>744</v>
      </c>
      <c r="V205" s="149">
        <v>2482</v>
      </c>
      <c r="W205" s="148">
        <v>38324</v>
      </c>
      <c r="X205" s="146">
        <v>41486</v>
      </c>
      <c r="Y205" s="150">
        <f t="shared" si="181"/>
        <v>1793.6853841514005</v>
      </c>
      <c r="Z205" s="151">
        <f t="shared" si="182"/>
        <v>47586.882352941175</v>
      </c>
      <c r="AA205" s="150">
        <f t="shared" si="183"/>
        <v>2057.4626465266065</v>
      </c>
      <c r="AB205" s="152">
        <v>3.2689075871334645</v>
      </c>
      <c r="AC205" s="147">
        <v>2.1389071123636518</v>
      </c>
      <c r="AD205" s="147">
        <v>2.3548458604946085</v>
      </c>
      <c r="AE205" s="153">
        <v>2.0132620825948515</v>
      </c>
      <c r="AF205" s="154">
        <v>0.36952400375526046</v>
      </c>
      <c r="AG205" s="155">
        <f t="shared" si="184"/>
        <v>-48.647146903983362</v>
      </c>
      <c r="AH205" s="152">
        <f t="shared" si="169"/>
        <v>13.829467726888675</v>
      </c>
      <c r="AI205" s="156">
        <f t="shared" si="170"/>
        <v>83.261692197209314</v>
      </c>
    </row>
    <row r="206" spans="1:35" ht="40.5" customHeight="1" x14ac:dyDescent="0.15">
      <c r="A206" s="641"/>
      <c r="B206" s="543"/>
      <c r="C206" s="663"/>
      <c r="D206" s="137" t="s">
        <v>392</v>
      </c>
      <c r="E206" s="138"/>
      <c r="F206" s="139">
        <v>41153</v>
      </c>
      <c r="G206" s="140">
        <v>1199</v>
      </c>
      <c r="H206" s="137" t="s">
        <v>414</v>
      </c>
      <c r="I206" s="141">
        <v>23.7</v>
      </c>
      <c r="J206" s="142">
        <v>15.7</v>
      </c>
      <c r="K206" s="143" t="s">
        <v>523</v>
      </c>
      <c r="L206" s="141">
        <v>4992</v>
      </c>
      <c r="M206" s="142">
        <v>3284</v>
      </c>
      <c r="N206" s="144">
        <f t="shared" si="180"/>
        <v>16.393727999999999</v>
      </c>
      <c r="O206" s="145">
        <f t="shared" si="168"/>
        <v>4.7475961538461533</v>
      </c>
      <c r="P206" s="146">
        <v>82</v>
      </c>
      <c r="Q206" s="147">
        <v>23.9</v>
      </c>
      <c r="R206" s="147">
        <v>14.1</v>
      </c>
      <c r="S206" s="148">
        <v>1208</v>
      </c>
      <c r="T206" s="146">
        <v>70</v>
      </c>
      <c r="U206" s="149">
        <v>723</v>
      </c>
      <c r="V206" s="149">
        <v>2877</v>
      </c>
      <c r="W206" s="148">
        <v>43679</v>
      </c>
      <c r="X206" s="146">
        <v>42956</v>
      </c>
      <c r="Y206" s="150">
        <f t="shared" si="181"/>
        <v>1905.795490722641</v>
      </c>
      <c r="Z206" s="151">
        <f t="shared" si="182"/>
        <v>47865.257142857146</v>
      </c>
      <c r="AA206" s="150">
        <f t="shared" si="183"/>
        <v>2123.6006896623717</v>
      </c>
      <c r="AB206" s="152">
        <v>3.2914582885736401</v>
      </c>
      <c r="AC206" s="147">
        <v>2.5092773738873193</v>
      </c>
      <c r="AD206" s="147">
        <v>1.8562131430626256</v>
      </c>
      <c r="AE206" s="153">
        <v>3.0671301390376011</v>
      </c>
      <c r="AF206" s="154">
        <v>0.32750857999080685</v>
      </c>
      <c r="AG206" s="155">
        <f t="shared" si="184"/>
        <v>-49.695546359620934</v>
      </c>
      <c r="AH206" s="152">
        <f t="shared" si="169"/>
        <v>13.827964324254067</v>
      </c>
      <c r="AI206" s="156">
        <f t="shared" si="170"/>
        <v>83.252640811437772</v>
      </c>
    </row>
    <row r="207" spans="1:35" ht="40.5" customHeight="1" x14ac:dyDescent="0.15">
      <c r="A207" s="641"/>
      <c r="B207" s="543"/>
      <c r="C207" s="663"/>
      <c r="D207" s="137" t="s">
        <v>393</v>
      </c>
      <c r="E207" s="138"/>
      <c r="F207" s="139">
        <v>41030</v>
      </c>
      <c r="G207" s="140">
        <v>470</v>
      </c>
      <c r="H207" s="137" t="s">
        <v>414</v>
      </c>
      <c r="I207" s="141">
        <v>23.7</v>
      </c>
      <c r="J207" s="142">
        <v>15.7</v>
      </c>
      <c r="K207" s="143" t="s">
        <v>523</v>
      </c>
      <c r="L207" s="141">
        <v>4936</v>
      </c>
      <c r="M207" s="142">
        <v>3272</v>
      </c>
      <c r="N207" s="144">
        <f t="shared" si="180"/>
        <v>16.150592</v>
      </c>
      <c r="O207" s="145">
        <f t="shared" si="168"/>
        <v>4.8014586709886551</v>
      </c>
      <c r="P207" s="146">
        <v>79</v>
      </c>
      <c r="Q207" s="147">
        <v>23.7</v>
      </c>
      <c r="R207" s="147">
        <v>13</v>
      </c>
      <c r="S207" s="148">
        <v>1129</v>
      </c>
      <c r="T207" s="146">
        <v>88</v>
      </c>
      <c r="U207" s="149">
        <v>725</v>
      </c>
      <c r="V207" s="149">
        <v>2889</v>
      </c>
      <c r="W207" s="148">
        <v>20840</v>
      </c>
      <c r="X207" s="146">
        <v>42780</v>
      </c>
      <c r="Y207" s="150">
        <f t="shared" si="181"/>
        <v>1855.6428401431392</v>
      </c>
      <c r="Z207" s="151">
        <f t="shared" si="182"/>
        <v>37918.63636363636</v>
      </c>
      <c r="AA207" s="150">
        <f t="shared" si="183"/>
        <v>1644.7743355814187</v>
      </c>
      <c r="AB207" s="152">
        <v>5.9250282325900052</v>
      </c>
      <c r="AC207" s="147">
        <v>3.4682993068110819</v>
      </c>
      <c r="AD207" s="147">
        <v>2.0026221770455264</v>
      </c>
      <c r="AE207" s="153">
        <v>1.7999395204498634</v>
      </c>
      <c r="AF207" s="154">
        <v>0.53439212453543117</v>
      </c>
      <c r="AG207" s="155">
        <f t="shared" si="184"/>
        <v>-45.442799015740306</v>
      </c>
      <c r="AH207" s="152">
        <f t="shared" si="169"/>
        <v>12.643797433849489</v>
      </c>
      <c r="AI207" s="156">
        <f t="shared" si="170"/>
        <v>76.123245733759376</v>
      </c>
    </row>
    <row r="208" spans="1:35" ht="40.5" customHeight="1" x14ac:dyDescent="0.15">
      <c r="A208" s="641"/>
      <c r="B208" s="543"/>
      <c r="C208" s="663"/>
      <c r="D208" s="137" t="s">
        <v>394</v>
      </c>
      <c r="E208" s="138"/>
      <c r="F208" s="139">
        <v>40422</v>
      </c>
      <c r="G208" s="140">
        <v>1600</v>
      </c>
      <c r="H208" s="137" t="s">
        <v>414</v>
      </c>
      <c r="I208" s="141">
        <v>23.7</v>
      </c>
      <c r="J208" s="142">
        <v>15.7</v>
      </c>
      <c r="K208" s="143" t="s">
        <v>523</v>
      </c>
      <c r="L208" s="141">
        <v>4928</v>
      </c>
      <c r="M208" s="142">
        <v>3264</v>
      </c>
      <c r="N208" s="144">
        <f t="shared" si="180"/>
        <v>16.084992</v>
      </c>
      <c r="O208" s="145">
        <f t="shared" si="168"/>
        <v>4.8092532467532463</v>
      </c>
      <c r="P208" s="146">
        <v>82</v>
      </c>
      <c r="Q208" s="147">
        <v>23.7</v>
      </c>
      <c r="R208" s="147">
        <v>14.1</v>
      </c>
      <c r="S208" s="148">
        <v>1162</v>
      </c>
      <c r="T208" s="146">
        <v>70</v>
      </c>
      <c r="U208" s="149">
        <v>717</v>
      </c>
      <c r="V208" s="149">
        <v>2864</v>
      </c>
      <c r="W208" s="148">
        <v>47201</v>
      </c>
      <c r="X208" s="146">
        <v>42276</v>
      </c>
      <c r="Y208" s="150">
        <f t="shared" si="181"/>
        <v>1827.8417610852964</v>
      </c>
      <c r="Z208" s="151">
        <f t="shared" si="182"/>
        <v>47107.542857142857</v>
      </c>
      <c r="AA208" s="150">
        <f t="shared" si="183"/>
        <v>2036.7379623521874</v>
      </c>
      <c r="AB208" s="152">
        <v>3.2300618597732176</v>
      </c>
      <c r="AC208" s="147">
        <v>2.3916366769698336</v>
      </c>
      <c r="AD208" s="147">
        <v>2.0298614183590824</v>
      </c>
      <c r="AE208" s="153">
        <v>1.8066289670559559</v>
      </c>
      <c r="AF208" s="154">
        <v>0.35568865504166874</v>
      </c>
      <c r="AG208" s="155">
        <f t="shared" si="184"/>
        <v>-48.978599734877363</v>
      </c>
      <c r="AH208" s="152">
        <f t="shared" si="169"/>
        <v>13.832108667513435</v>
      </c>
      <c r="AI208" s="156">
        <f t="shared" si="170"/>
        <v>83.277592244105719</v>
      </c>
    </row>
    <row r="209" spans="1:35" ht="40.5" customHeight="1" x14ac:dyDescent="0.15">
      <c r="A209" s="641"/>
      <c r="B209" s="543"/>
      <c r="C209" s="663"/>
      <c r="D209" s="137" t="s">
        <v>395</v>
      </c>
      <c r="E209" s="138"/>
      <c r="F209" s="139">
        <v>40452</v>
      </c>
      <c r="G209" s="140">
        <v>700</v>
      </c>
      <c r="H209" s="137" t="s">
        <v>414</v>
      </c>
      <c r="I209" s="141">
        <v>23.6</v>
      </c>
      <c r="J209" s="142">
        <v>15.8</v>
      </c>
      <c r="K209" s="143" t="s">
        <v>523</v>
      </c>
      <c r="L209" s="141">
        <v>4288</v>
      </c>
      <c r="M209" s="142">
        <v>2848</v>
      </c>
      <c r="N209" s="144">
        <f t="shared" si="180"/>
        <v>12.212224000000001</v>
      </c>
      <c r="O209" s="145">
        <f t="shared" si="168"/>
        <v>5.5037313432835822</v>
      </c>
      <c r="P209" s="146">
        <v>72</v>
      </c>
      <c r="Q209" s="147">
        <v>22.9</v>
      </c>
      <c r="R209" s="147">
        <v>12.4</v>
      </c>
      <c r="S209" s="148">
        <v>755</v>
      </c>
      <c r="T209" s="146">
        <v>98</v>
      </c>
      <c r="U209" s="149">
        <v>740</v>
      </c>
      <c r="V209" s="149">
        <v>2727</v>
      </c>
      <c r="W209" s="148">
        <v>21178</v>
      </c>
      <c r="X209" s="146">
        <v>37621</v>
      </c>
      <c r="Y209" s="150">
        <f t="shared" si="181"/>
        <v>1241.9836617064061</v>
      </c>
      <c r="Z209" s="151">
        <f t="shared" si="182"/>
        <v>29943.244897959183</v>
      </c>
      <c r="AA209" s="150">
        <f t="shared" si="183"/>
        <v>988.51760829693546</v>
      </c>
      <c r="AB209" s="152">
        <v>6.667663254454653</v>
      </c>
      <c r="AC209" s="147">
        <v>4.428687427935813</v>
      </c>
      <c r="AD209" s="147">
        <v>3.4344876664740402</v>
      </c>
      <c r="AE209" s="153">
        <v>2.0546765087811134</v>
      </c>
      <c r="AF209" s="154">
        <v>0.4083252334082233</v>
      </c>
      <c r="AG209" s="155">
        <f t="shared" si="184"/>
        <v>-47.779875620186445</v>
      </c>
      <c r="AH209" s="152">
        <f t="shared" si="169"/>
        <v>12.132761707911392</v>
      </c>
      <c r="AI209" s="156">
        <f t="shared" si="170"/>
        <v>73.04650408649367</v>
      </c>
    </row>
    <row r="210" spans="1:35" ht="40.5" customHeight="1" x14ac:dyDescent="0.15">
      <c r="A210" s="641"/>
      <c r="B210" s="543"/>
      <c r="C210" s="663"/>
      <c r="D210" s="137" t="s">
        <v>396</v>
      </c>
      <c r="E210" s="138"/>
      <c r="F210" s="139">
        <v>40057</v>
      </c>
      <c r="G210" s="140">
        <v>640</v>
      </c>
      <c r="H210" s="137" t="s">
        <v>414</v>
      </c>
      <c r="I210" s="141">
        <v>23.6</v>
      </c>
      <c r="J210" s="142">
        <v>15.8</v>
      </c>
      <c r="K210" s="143" t="s">
        <v>523</v>
      </c>
      <c r="L210" s="141">
        <v>4309</v>
      </c>
      <c r="M210" s="142">
        <v>2868</v>
      </c>
      <c r="N210" s="144">
        <f t="shared" si="180"/>
        <v>12.358212</v>
      </c>
      <c r="O210" s="145">
        <f t="shared" si="168"/>
        <v>5.47690879554421</v>
      </c>
      <c r="P210" s="146">
        <v>72</v>
      </c>
      <c r="Q210" s="147">
        <v>22.8</v>
      </c>
      <c r="R210" s="147">
        <v>12.5</v>
      </c>
      <c r="S210" s="148">
        <v>811</v>
      </c>
      <c r="T210" s="146">
        <v>102</v>
      </c>
      <c r="U210" s="149">
        <v>714</v>
      </c>
      <c r="V210" s="149">
        <v>2717</v>
      </c>
      <c r="W210" s="148">
        <v>11081</v>
      </c>
      <c r="X210" s="146">
        <v>39178</v>
      </c>
      <c r="Y210" s="150">
        <f t="shared" si="181"/>
        <v>1306.0844057347026</v>
      </c>
      <c r="Z210" s="151">
        <f t="shared" si="182"/>
        <v>29959.647058823528</v>
      </c>
      <c r="AA210" s="150">
        <f t="shared" si="183"/>
        <v>998.77042791477243</v>
      </c>
      <c r="AB210" s="152">
        <v>5.769928638510585</v>
      </c>
      <c r="AC210" s="147">
        <v>4.0488080315924782</v>
      </c>
      <c r="AD210" s="147">
        <v>2.1417663522315422</v>
      </c>
      <c r="AE210" s="153">
        <v>1.0101127646190047</v>
      </c>
      <c r="AF210" s="154">
        <v>0.28760923428897323</v>
      </c>
      <c r="AG210" s="155">
        <f t="shared" si="184"/>
        <v>-50.823943482864912</v>
      </c>
      <c r="AH210" s="152">
        <f t="shared" si="169"/>
        <v>12.342179531726583</v>
      </c>
      <c r="AI210" s="156">
        <f t="shared" si="170"/>
        <v>74.307325018394607</v>
      </c>
    </row>
    <row r="211" spans="1:35" ht="40.5" customHeight="1" x14ac:dyDescent="0.15">
      <c r="A211" s="641"/>
      <c r="B211" s="543"/>
      <c r="C211" s="663"/>
      <c r="D211" s="137" t="s">
        <v>397</v>
      </c>
      <c r="E211" s="138"/>
      <c r="F211" s="139">
        <v>39934</v>
      </c>
      <c r="G211" s="140">
        <v>1900</v>
      </c>
      <c r="H211" s="137" t="s">
        <v>414</v>
      </c>
      <c r="I211" s="141">
        <v>23.4</v>
      </c>
      <c r="J211" s="142">
        <v>15.6</v>
      </c>
      <c r="K211" s="143" t="s">
        <v>523</v>
      </c>
      <c r="L211" s="141">
        <v>4736</v>
      </c>
      <c r="M211" s="142">
        <v>3136</v>
      </c>
      <c r="N211" s="144">
        <f t="shared" si="180"/>
        <v>14.852096</v>
      </c>
      <c r="O211" s="145">
        <f t="shared" si="168"/>
        <v>4.9408783783783781</v>
      </c>
      <c r="P211" s="146">
        <v>61</v>
      </c>
      <c r="Q211" s="147">
        <v>22.6</v>
      </c>
      <c r="R211" s="147">
        <v>10.6</v>
      </c>
      <c r="S211" s="148">
        <v>536</v>
      </c>
      <c r="T211" s="146">
        <v>85</v>
      </c>
      <c r="U211" s="149">
        <v>667</v>
      </c>
      <c r="V211" s="149">
        <v>2818</v>
      </c>
      <c r="W211" s="148">
        <v>5796</v>
      </c>
      <c r="X211" s="146">
        <v>26668</v>
      </c>
      <c r="Y211" s="150">
        <f t="shared" si="181"/>
        <v>1092.4010755497115</v>
      </c>
      <c r="Z211" s="151">
        <f t="shared" si="182"/>
        <v>24471.811764705883</v>
      </c>
      <c r="AA211" s="150">
        <f t="shared" si="183"/>
        <v>1002.438634033853</v>
      </c>
      <c r="AB211" s="152">
        <v>20.784324622044142</v>
      </c>
      <c r="AC211" s="147">
        <v>10.153224232458957</v>
      </c>
      <c r="AD211" s="147">
        <v>7.8472572580715063</v>
      </c>
      <c r="AE211" s="153">
        <v>8.46091897767106</v>
      </c>
      <c r="AF211" s="154">
        <v>0.49482238804230538</v>
      </c>
      <c r="AG211" s="155">
        <f t="shared" si="184"/>
        <v>-46.111013182342823</v>
      </c>
      <c r="AH211" s="152">
        <f t="shared" si="169"/>
        <v>10.201409330663632</v>
      </c>
      <c r="AI211" s="156">
        <f t="shared" si="170"/>
        <v>61.418604131523402</v>
      </c>
    </row>
    <row r="212" spans="1:35" ht="40.5" customHeight="1" x14ac:dyDescent="0.15">
      <c r="A212" s="641"/>
      <c r="B212" s="543"/>
      <c r="C212" s="663"/>
      <c r="D212" s="137" t="s">
        <v>398</v>
      </c>
      <c r="E212" s="138"/>
      <c r="F212" s="139">
        <v>39692</v>
      </c>
      <c r="G212" s="140">
        <v>550</v>
      </c>
      <c r="H212" s="137" t="s">
        <v>413</v>
      </c>
      <c r="I212" s="141">
        <v>24</v>
      </c>
      <c r="J212" s="142">
        <v>16</v>
      </c>
      <c r="K212" s="143" t="s">
        <v>523</v>
      </c>
      <c r="L212" s="141">
        <v>3896</v>
      </c>
      <c r="M212" s="142">
        <v>2616</v>
      </c>
      <c r="N212" s="144">
        <f t="shared" si="180"/>
        <v>10.191936</v>
      </c>
      <c r="O212" s="145">
        <f t="shared" si="168"/>
        <v>6.1601642710472282</v>
      </c>
      <c r="P212" s="146">
        <v>64</v>
      </c>
      <c r="Q212" s="147">
        <v>22.4</v>
      </c>
      <c r="R212" s="147">
        <v>11.4</v>
      </c>
      <c r="S212" s="148">
        <v>513</v>
      </c>
      <c r="T212" s="146">
        <v>98</v>
      </c>
      <c r="U212" s="149">
        <v>752</v>
      </c>
      <c r="V212" s="149">
        <v>3076</v>
      </c>
      <c r="W212" s="148">
        <v>3076</v>
      </c>
      <c r="X212" s="146">
        <v>38944</v>
      </c>
      <c r="Y212" s="150">
        <f t="shared" si="181"/>
        <v>1026.2566151111109</v>
      </c>
      <c r="Z212" s="151">
        <f t="shared" si="182"/>
        <v>30996.244897959183</v>
      </c>
      <c r="AA212" s="150">
        <f t="shared" si="183"/>
        <v>816.81648957823109</v>
      </c>
      <c r="AB212" s="152">
        <v>12.81837017235002</v>
      </c>
      <c r="AC212" s="147">
        <v>7.1167767717735844</v>
      </c>
      <c r="AD212" s="147">
        <v>5.7588766180365534</v>
      </c>
      <c r="AE212" s="153">
        <v>5.7588766180365534</v>
      </c>
      <c r="AF212" s="154">
        <v>0.37868338560007697</v>
      </c>
      <c r="AG212" s="155">
        <f t="shared" si="184"/>
        <v>-48.434474974979416</v>
      </c>
      <c r="AH212" s="152">
        <f t="shared" si="169"/>
        <v>11.239664894465887</v>
      </c>
      <c r="AI212" s="156">
        <f t="shared" si="170"/>
        <v>67.669525488913365</v>
      </c>
    </row>
    <row r="213" spans="1:35" ht="40.5" customHeight="1" x14ac:dyDescent="0.15">
      <c r="A213" s="641"/>
      <c r="B213" s="543"/>
      <c r="C213" s="663"/>
      <c r="D213" s="137" t="s">
        <v>399</v>
      </c>
      <c r="E213" s="138"/>
      <c r="F213" s="139">
        <v>39448</v>
      </c>
      <c r="G213" s="140">
        <v>770</v>
      </c>
      <c r="H213" s="137" t="s">
        <v>414</v>
      </c>
      <c r="I213" s="141">
        <v>23</v>
      </c>
      <c r="J213" s="142">
        <v>16</v>
      </c>
      <c r="K213" s="143" t="s">
        <v>523</v>
      </c>
      <c r="L213" s="141">
        <v>4688</v>
      </c>
      <c r="M213" s="142">
        <v>3124</v>
      </c>
      <c r="N213" s="144">
        <f t="shared" si="180"/>
        <v>14.645312000000001</v>
      </c>
      <c r="O213" s="145">
        <f t="shared" si="168"/>
        <v>4.9061433447098981</v>
      </c>
      <c r="P213" s="146">
        <v>65</v>
      </c>
      <c r="Q213" s="147">
        <v>22.9</v>
      </c>
      <c r="R213" s="147">
        <v>11.1</v>
      </c>
      <c r="S213" s="148">
        <v>639</v>
      </c>
      <c r="T213" s="146">
        <v>87</v>
      </c>
      <c r="U213" s="149">
        <v>682</v>
      </c>
      <c r="V213" s="149">
        <v>2676</v>
      </c>
      <c r="W213" s="148">
        <v>5357</v>
      </c>
      <c r="X213" s="146">
        <v>32730</v>
      </c>
      <c r="Y213" s="150">
        <f t="shared" si="181"/>
        <v>1359.7702629867672</v>
      </c>
      <c r="Z213" s="151">
        <f t="shared" si="182"/>
        <v>29344.137931034482</v>
      </c>
      <c r="AA213" s="150">
        <f t="shared" si="183"/>
        <v>1219.1043737122741</v>
      </c>
      <c r="AB213" s="152">
        <v>19.153795924181455</v>
      </c>
      <c r="AC213" s="147">
        <v>9.8561717284185271</v>
      </c>
      <c r="AD213" s="147">
        <v>6.9614360841051282</v>
      </c>
      <c r="AE213" s="153">
        <v>5.9458701676599519</v>
      </c>
      <c r="AF213" s="154">
        <v>0.20975541750621207</v>
      </c>
      <c r="AG213" s="155">
        <f t="shared" si="184"/>
        <v>-53.565736270278954</v>
      </c>
      <c r="AH213" s="152">
        <f t="shared" si="169"/>
        <v>10.581226274393684</v>
      </c>
      <c r="AI213" s="156">
        <f t="shared" si="170"/>
        <v>63.705329990006689</v>
      </c>
    </row>
    <row r="214" spans="1:35" ht="40.5" customHeight="1" x14ac:dyDescent="0.15">
      <c r="A214" s="641"/>
      <c r="B214" s="543"/>
      <c r="C214" s="663"/>
      <c r="D214" s="137" t="s">
        <v>400</v>
      </c>
      <c r="E214" s="138"/>
      <c r="F214" s="139">
        <v>39448</v>
      </c>
      <c r="G214" s="140">
        <v>660</v>
      </c>
      <c r="H214" s="137" t="s">
        <v>413</v>
      </c>
      <c r="I214" s="141">
        <v>24</v>
      </c>
      <c r="J214" s="142">
        <v>16</v>
      </c>
      <c r="K214" s="143" t="s">
        <v>523</v>
      </c>
      <c r="L214" s="141">
        <v>3896</v>
      </c>
      <c r="M214" s="142">
        <v>2616</v>
      </c>
      <c r="N214" s="144">
        <f t="shared" si="180"/>
        <v>10.191936</v>
      </c>
      <c r="O214" s="145">
        <f t="shared" si="168"/>
        <v>6.1601642710472282</v>
      </c>
      <c r="P214" s="146">
        <v>64</v>
      </c>
      <c r="Q214" s="147">
        <v>22.4</v>
      </c>
      <c r="R214" s="147">
        <v>11.4</v>
      </c>
      <c r="S214" s="148">
        <v>561</v>
      </c>
      <c r="T214" s="146">
        <v>95</v>
      </c>
      <c r="U214" s="149">
        <v>739</v>
      </c>
      <c r="V214" s="149" t="s">
        <v>415</v>
      </c>
      <c r="W214" s="148">
        <v>1514</v>
      </c>
      <c r="X214" s="146">
        <v>35750</v>
      </c>
      <c r="Y214" s="150">
        <f t="shared" si="181"/>
        <v>942.08797222222211</v>
      </c>
      <c r="Z214" s="151">
        <f t="shared" si="182"/>
        <v>29352.63157894737</v>
      </c>
      <c r="AA214" s="150">
        <f t="shared" si="183"/>
        <v>773.5038087719297</v>
      </c>
      <c r="AB214" s="152">
        <v>12.405111103888169</v>
      </c>
      <c r="AC214" s="147">
        <v>6.158564857148602</v>
      </c>
      <c r="AD214" s="147">
        <v>5.7774054703397981</v>
      </c>
      <c r="AE214" s="153">
        <v>5.7774054703397981</v>
      </c>
      <c r="AF214" s="154">
        <v>0.23587663602896558</v>
      </c>
      <c r="AG214" s="155">
        <f t="shared" si="184"/>
        <v>-52.546301491419911</v>
      </c>
      <c r="AH214" s="152">
        <f t="shared" si="169"/>
        <v>11.208339480587592</v>
      </c>
      <c r="AI214" s="156">
        <f t="shared" si="170"/>
        <v>67.48092770483423</v>
      </c>
    </row>
    <row r="215" spans="1:35" ht="40.5" customHeight="1" x14ac:dyDescent="0.15">
      <c r="A215" s="641"/>
      <c r="B215" s="543"/>
      <c r="C215" s="664"/>
      <c r="D215" s="157" t="s">
        <v>401</v>
      </c>
      <c r="E215" s="158"/>
      <c r="F215" s="159">
        <v>38961</v>
      </c>
      <c r="G215" s="160">
        <v>900</v>
      </c>
      <c r="H215" s="157" t="s">
        <v>413</v>
      </c>
      <c r="I215" s="161">
        <v>24</v>
      </c>
      <c r="J215" s="162">
        <v>16</v>
      </c>
      <c r="K215" s="163" t="s">
        <v>523</v>
      </c>
      <c r="L215" s="161">
        <v>3936</v>
      </c>
      <c r="M215" s="162">
        <v>2624</v>
      </c>
      <c r="N215" s="164">
        <f t="shared" si="180"/>
        <v>10.328063999999999</v>
      </c>
      <c r="O215" s="165">
        <f t="shared" si="168"/>
        <v>6.0975609756097562</v>
      </c>
      <c r="P215" s="166">
        <v>66</v>
      </c>
      <c r="Q215" s="167">
        <v>22.7</v>
      </c>
      <c r="R215" s="167">
        <v>11.6</v>
      </c>
      <c r="S215" s="168">
        <v>522</v>
      </c>
      <c r="T215" s="166">
        <v>90</v>
      </c>
      <c r="U215" s="169">
        <v>734</v>
      </c>
      <c r="V215" s="169" t="s">
        <v>415</v>
      </c>
      <c r="W215" s="168">
        <v>1415</v>
      </c>
      <c r="X215" s="166">
        <v>35209</v>
      </c>
      <c r="Y215" s="170">
        <f t="shared" si="181"/>
        <v>946.98126400000001</v>
      </c>
      <c r="Z215" s="171">
        <f t="shared" si="182"/>
        <v>30514.466666666667</v>
      </c>
      <c r="AA215" s="170">
        <f t="shared" si="183"/>
        <v>820.71709546666671</v>
      </c>
      <c r="AB215" s="172">
        <v>10.778646275868079</v>
      </c>
      <c r="AC215" s="167">
        <v>6.9275994850883569</v>
      </c>
      <c r="AD215" s="167">
        <v>6.5455504550973505</v>
      </c>
      <c r="AE215" s="173">
        <v>6.5455504550973505</v>
      </c>
      <c r="AF215" s="174">
        <v>9.9397251441786363E-2</v>
      </c>
      <c r="AG215" s="175">
        <f t="shared" si="184"/>
        <v>-60.052512493174305</v>
      </c>
      <c r="AH215" s="172">
        <f t="shared" si="169"/>
        <v>11.467101662945666</v>
      </c>
      <c r="AI215" s="176">
        <f t="shared" si="170"/>
        <v>69.038831277499312</v>
      </c>
    </row>
    <row r="216" spans="1:35" ht="40.5" customHeight="1" x14ac:dyDescent="0.15">
      <c r="A216" s="641"/>
      <c r="B216" s="544"/>
      <c r="C216" s="330" t="s">
        <v>517</v>
      </c>
      <c r="D216" s="335" t="s">
        <v>402</v>
      </c>
      <c r="E216" s="332"/>
      <c r="F216" s="333">
        <v>40940</v>
      </c>
      <c r="G216" s="334">
        <v>899</v>
      </c>
      <c r="H216" s="335" t="s">
        <v>414</v>
      </c>
      <c r="I216" s="336">
        <v>23.7</v>
      </c>
      <c r="J216" s="337">
        <v>15.7</v>
      </c>
      <c r="K216" s="338" t="s">
        <v>523</v>
      </c>
      <c r="L216" s="336">
        <v>4936</v>
      </c>
      <c r="M216" s="337">
        <v>3272</v>
      </c>
      <c r="N216" s="339">
        <f t="shared" si="180"/>
        <v>16.150592</v>
      </c>
      <c r="O216" s="340">
        <f t="shared" si="168"/>
        <v>4.8014586709886551</v>
      </c>
      <c r="P216" s="341">
        <v>79</v>
      </c>
      <c r="Q216" s="342">
        <v>23.7</v>
      </c>
      <c r="R216" s="342">
        <v>12.9</v>
      </c>
      <c r="S216" s="343">
        <v>1135</v>
      </c>
      <c r="T216" s="341">
        <v>86</v>
      </c>
      <c r="U216" s="344">
        <v>701</v>
      </c>
      <c r="V216" s="344">
        <v>2724</v>
      </c>
      <c r="W216" s="343">
        <v>22192</v>
      </c>
      <c r="X216" s="341">
        <v>43241</v>
      </c>
      <c r="Y216" s="345">
        <f t="shared" si="181"/>
        <v>1875.6393653723583</v>
      </c>
      <c r="Z216" s="346">
        <f t="shared" si="182"/>
        <v>39218.58139534884</v>
      </c>
      <c r="AA216" s="345">
        <f t="shared" si="183"/>
        <v>1701.161284872604</v>
      </c>
      <c r="AB216" s="348">
        <v>6.5401544082682888</v>
      </c>
      <c r="AC216" s="342">
        <v>3.4574412085592545</v>
      </c>
      <c r="AD216" s="342">
        <v>1.9503912033020225</v>
      </c>
      <c r="AE216" s="435">
        <v>2.0493867473017242</v>
      </c>
      <c r="AF216" s="436">
        <v>0.40200562245082422</v>
      </c>
      <c r="AG216" s="347">
        <f t="shared" si="184"/>
        <v>-47.915357456604525</v>
      </c>
      <c r="AH216" s="348">
        <f t="shared" si="169"/>
        <v>12.549925034120008</v>
      </c>
      <c r="AI216" s="349">
        <f t="shared" si="170"/>
        <v>75.558077572088706</v>
      </c>
    </row>
    <row r="217" spans="1:35" ht="40.5" customHeight="1" x14ac:dyDescent="0.15">
      <c r="A217" s="641"/>
      <c r="B217" s="602" t="s">
        <v>508</v>
      </c>
      <c r="C217" s="574" t="s">
        <v>223</v>
      </c>
      <c r="D217" s="181" t="s">
        <v>509</v>
      </c>
      <c r="E217" s="178"/>
      <c r="F217" s="179">
        <v>42156</v>
      </c>
      <c r="G217" s="180">
        <v>800</v>
      </c>
      <c r="H217" s="181" t="s">
        <v>482</v>
      </c>
      <c r="I217" s="182">
        <v>23.7</v>
      </c>
      <c r="J217" s="183">
        <v>15.7</v>
      </c>
      <c r="K217" s="280" t="s">
        <v>523</v>
      </c>
      <c r="L217" s="182">
        <v>4944</v>
      </c>
      <c r="M217" s="183">
        <v>3280</v>
      </c>
      <c r="N217" s="185">
        <f t="shared" si="180"/>
        <v>16.21632</v>
      </c>
      <c r="O217" s="186">
        <f t="shared" si="168"/>
        <v>4.7936893203883493</v>
      </c>
      <c r="P217" s="187">
        <v>80</v>
      </c>
      <c r="Q217" s="190">
        <v>23.6</v>
      </c>
      <c r="R217" s="188">
        <v>13.7</v>
      </c>
      <c r="S217" s="189">
        <v>1078</v>
      </c>
      <c r="T217" s="187">
        <v>80</v>
      </c>
      <c r="U217" s="190">
        <v>621</v>
      </c>
      <c r="V217" s="190">
        <v>2469</v>
      </c>
      <c r="W217" s="189">
        <v>21538</v>
      </c>
      <c r="X217" s="187">
        <v>38153</v>
      </c>
      <c r="Y217" s="191">
        <f t="shared" si="181"/>
        <v>1660.3090099663516</v>
      </c>
      <c r="Z217" s="192">
        <f t="shared" si="182"/>
        <v>37199.175000000003</v>
      </c>
      <c r="AA217" s="191">
        <f t="shared" si="183"/>
        <v>1618.8012847171931</v>
      </c>
      <c r="AB217" s="193">
        <v>3.5568797317707861</v>
      </c>
      <c r="AC217" s="188">
        <v>2.22389864924429</v>
      </c>
      <c r="AD217" s="188">
        <v>2.6717730896411482</v>
      </c>
      <c r="AE217" s="194">
        <v>2.0300030747022135</v>
      </c>
      <c r="AF217" s="195">
        <v>0.45794637472807381</v>
      </c>
      <c r="AG217" s="196">
        <f t="shared" si="184"/>
        <v>-46.783707493337857</v>
      </c>
      <c r="AH217" s="193">
        <f t="shared" si="169"/>
        <v>13.352370811676872</v>
      </c>
      <c r="AI217" s="197">
        <f t="shared" si="170"/>
        <v>80.38928255085915</v>
      </c>
    </row>
    <row r="218" spans="1:35" ht="40.5" customHeight="1" x14ac:dyDescent="0.15">
      <c r="A218" s="641"/>
      <c r="B218" s="603"/>
      <c r="C218" s="561"/>
      <c r="D218" s="157" t="s">
        <v>510</v>
      </c>
      <c r="E218" s="158"/>
      <c r="F218" s="159">
        <v>41365</v>
      </c>
      <c r="G218" s="160">
        <v>799</v>
      </c>
      <c r="H218" s="157" t="s">
        <v>482</v>
      </c>
      <c r="I218" s="161">
        <v>23.7</v>
      </c>
      <c r="J218" s="162">
        <v>15.7</v>
      </c>
      <c r="K218" s="163" t="s">
        <v>523</v>
      </c>
      <c r="L218" s="161">
        <v>4944</v>
      </c>
      <c r="M218" s="162">
        <v>3280</v>
      </c>
      <c r="N218" s="164">
        <f t="shared" si="180"/>
        <v>16.21632</v>
      </c>
      <c r="O218" s="165">
        <f t="shared" si="168"/>
        <v>4.7936893203883493</v>
      </c>
      <c r="P218" s="166">
        <v>78</v>
      </c>
      <c r="Q218" s="167">
        <v>23.6</v>
      </c>
      <c r="R218" s="167">
        <v>13.5</v>
      </c>
      <c r="S218" s="168">
        <v>972</v>
      </c>
      <c r="T218" s="166">
        <v>78</v>
      </c>
      <c r="U218" s="169">
        <v>600</v>
      </c>
      <c r="V218" s="169">
        <v>2419</v>
      </c>
      <c r="W218" s="168">
        <v>19309</v>
      </c>
      <c r="X218" s="166">
        <v>32647</v>
      </c>
      <c r="Y218" s="170">
        <f t="shared" si="181"/>
        <v>1420.703699535331</v>
      </c>
      <c r="Z218" s="171">
        <f t="shared" si="182"/>
        <v>32647</v>
      </c>
      <c r="AA218" s="170">
        <f t="shared" si="183"/>
        <v>1420.703699535331</v>
      </c>
      <c r="AB218" s="172">
        <v>3.3808077564002135</v>
      </c>
      <c r="AC218" s="167">
        <v>2.8086374956464728</v>
      </c>
      <c r="AD218" s="167">
        <v>3.0062272983958662</v>
      </c>
      <c r="AE218" s="173">
        <v>2.7103272386558825</v>
      </c>
      <c r="AF218" s="174">
        <v>0.36069296868035561</v>
      </c>
      <c r="AG218" s="175">
        <f t="shared" si="184"/>
        <v>-48.857246474014538</v>
      </c>
      <c r="AH218" s="172">
        <f t="shared" si="169"/>
        <v>13.237294822911636</v>
      </c>
      <c r="AI218" s="176">
        <f t="shared" si="170"/>
        <v>79.69645606287861</v>
      </c>
    </row>
    <row r="219" spans="1:35" ht="40.5" customHeight="1" x14ac:dyDescent="0.15">
      <c r="A219" s="641"/>
      <c r="B219" s="604" t="s">
        <v>456</v>
      </c>
      <c r="C219" s="601" t="s">
        <v>416</v>
      </c>
      <c r="D219" s="177" t="s">
        <v>446</v>
      </c>
      <c r="E219" s="178"/>
      <c r="F219" s="179">
        <v>38961</v>
      </c>
      <c r="G219" s="180">
        <v>1200</v>
      </c>
      <c r="H219" s="328" t="s">
        <v>455</v>
      </c>
      <c r="I219" s="182">
        <v>23</v>
      </c>
      <c r="J219" s="183">
        <v>16</v>
      </c>
      <c r="K219" s="280" t="s">
        <v>523</v>
      </c>
      <c r="L219" s="182">
        <v>3024</v>
      </c>
      <c r="M219" s="183">
        <v>2016</v>
      </c>
      <c r="N219" s="185">
        <f t="shared" si="180"/>
        <v>6.0963839999999996</v>
      </c>
      <c r="O219" s="186">
        <f t="shared" si="168"/>
        <v>7.6058201058201051</v>
      </c>
      <c r="P219" s="187">
        <v>65</v>
      </c>
      <c r="Q219" s="188">
        <v>21.6</v>
      </c>
      <c r="R219" s="188">
        <v>13.5</v>
      </c>
      <c r="S219" s="189">
        <v>448</v>
      </c>
      <c r="T219" s="187"/>
      <c r="U219" s="190"/>
      <c r="V219" s="190"/>
      <c r="W219" s="189"/>
      <c r="X219" s="187"/>
      <c r="Y219" s="191">
        <f t="shared" si="181"/>
        <v>0</v>
      </c>
      <c r="Z219" s="192" t="e">
        <f t="shared" si="182"/>
        <v>#DIV/0!</v>
      </c>
      <c r="AA219" s="191" t="e">
        <f t="shared" si="183"/>
        <v>#DIV/0!</v>
      </c>
      <c r="AB219" s="193"/>
      <c r="AC219" s="188"/>
      <c r="AD219" s="188"/>
      <c r="AE219" s="194"/>
      <c r="AF219" s="195"/>
      <c r="AG219" s="196" t="e">
        <f t="shared" si="184"/>
        <v>#NUM!</v>
      </c>
      <c r="AH219" s="193" t="e">
        <f t="shared" si="169"/>
        <v>#DIV/0!</v>
      </c>
      <c r="AI219" s="197" t="e">
        <f t="shared" si="170"/>
        <v>#DIV/0!</v>
      </c>
    </row>
    <row r="220" spans="1:35" ht="40.5" customHeight="1" x14ac:dyDescent="0.15">
      <c r="A220" s="641"/>
      <c r="B220" s="539"/>
      <c r="C220" s="542"/>
      <c r="D220" s="437" t="s">
        <v>447</v>
      </c>
      <c r="E220" s="158"/>
      <c r="F220" s="159">
        <v>38018</v>
      </c>
      <c r="G220" s="160">
        <v>1190</v>
      </c>
      <c r="H220" s="438" t="s">
        <v>455</v>
      </c>
      <c r="I220" s="161">
        <v>23</v>
      </c>
      <c r="J220" s="162">
        <v>16</v>
      </c>
      <c r="K220" s="163" t="s">
        <v>523</v>
      </c>
      <c r="L220" s="161">
        <v>3024</v>
      </c>
      <c r="M220" s="162">
        <v>2016</v>
      </c>
      <c r="N220" s="164">
        <f t="shared" si="180"/>
        <v>6.0963839999999996</v>
      </c>
      <c r="O220" s="165">
        <f t="shared" si="168"/>
        <v>7.6058201058201051</v>
      </c>
      <c r="P220" s="439">
        <v>60</v>
      </c>
      <c r="Q220" s="167">
        <v>20.9</v>
      </c>
      <c r="R220" s="169">
        <v>13.5</v>
      </c>
      <c r="S220" s="440">
        <v>346</v>
      </c>
      <c r="T220" s="166"/>
      <c r="U220" s="169"/>
      <c r="V220" s="169"/>
      <c r="W220" s="168"/>
      <c r="X220" s="166"/>
      <c r="Y220" s="170">
        <f t="shared" si="181"/>
        <v>0</v>
      </c>
      <c r="Z220" s="171" t="e">
        <f t="shared" si="182"/>
        <v>#DIV/0!</v>
      </c>
      <c r="AA220" s="170" t="e">
        <f t="shared" si="183"/>
        <v>#DIV/0!</v>
      </c>
      <c r="AB220" s="172"/>
      <c r="AC220" s="167"/>
      <c r="AD220" s="167"/>
      <c r="AE220" s="173"/>
      <c r="AF220" s="174"/>
      <c r="AG220" s="175" t="e">
        <f t="shared" si="184"/>
        <v>#NUM!</v>
      </c>
      <c r="AH220" s="172" t="e">
        <f t="shared" si="169"/>
        <v>#DIV/0!</v>
      </c>
      <c r="AI220" s="176" t="e">
        <f t="shared" si="170"/>
        <v>#DIV/0!</v>
      </c>
    </row>
    <row r="221" spans="1:35" ht="40.5" customHeight="1" x14ac:dyDescent="0.15">
      <c r="A221" s="641"/>
      <c r="B221" s="539"/>
      <c r="C221" s="665" t="s">
        <v>518</v>
      </c>
      <c r="D221" s="283" t="s">
        <v>660</v>
      </c>
      <c r="E221" s="178"/>
      <c r="F221" s="179">
        <v>42736</v>
      </c>
      <c r="G221" s="180">
        <v>900</v>
      </c>
      <c r="H221" s="181" t="s">
        <v>414</v>
      </c>
      <c r="I221" s="182">
        <v>23.6</v>
      </c>
      <c r="J221" s="183">
        <v>15.6</v>
      </c>
      <c r="K221" s="280" t="s">
        <v>523</v>
      </c>
      <c r="L221" s="182">
        <v>6000</v>
      </c>
      <c r="M221" s="183">
        <v>4000</v>
      </c>
      <c r="N221" s="185">
        <f t="shared" si="180"/>
        <v>24</v>
      </c>
      <c r="O221" s="186">
        <f t="shared" si="168"/>
        <v>3.933333333333334</v>
      </c>
      <c r="P221" s="187"/>
      <c r="Q221" s="188"/>
      <c r="R221" s="188"/>
      <c r="S221" s="189"/>
      <c r="T221" s="187"/>
      <c r="U221" s="190"/>
      <c r="V221" s="190"/>
      <c r="W221" s="189"/>
      <c r="X221" s="187"/>
      <c r="Y221" s="191">
        <f t="shared" ref="Y221" si="193">X221/(O221)^2</f>
        <v>0</v>
      </c>
      <c r="Z221" s="192" t="e">
        <f t="shared" ref="Z221" si="194">78*X221/T221</f>
        <v>#DIV/0!</v>
      </c>
      <c r="AA221" s="191" t="e">
        <f t="shared" ref="AA221" si="195">Z221/(O221)^2</f>
        <v>#DIV/0!</v>
      </c>
      <c r="AB221" s="193"/>
      <c r="AC221" s="188"/>
      <c r="AD221" s="188"/>
      <c r="AE221" s="194"/>
      <c r="AF221" s="195"/>
      <c r="AG221" s="196" t="e">
        <f t="shared" ref="AG221" si="196">20*LOG(AF221/100)</f>
        <v>#NUM!</v>
      </c>
      <c r="AH221" s="193" t="e">
        <f t="shared" ref="AH221" si="197">(LOG(Z221/AB221))/(LOG(2))</f>
        <v>#DIV/0!</v>
      </c>
      <c r="AI221" s="197" t="e">
        <f t="shared" ref="AI221" si="198">20*LOG(Z221/AB221)</f>
        <v>#DIV/0!</v>
      </c>
    </row>
    <row r="222" spans="1:35" ht="40.5" customHeight="1" x14ac:dyDescent="0.15">
      <c r="A222" s="641"/>
      <c r="B222" s="539"/>
      <c r="C222" s="666"/>
      <c r="D222" s="244" t="s">
        <v>659</v>
      </c>
      <c r="E222" s="138"/>
      <c r="F222" s="139">
        <v>42705</v>
      </c>
      <c r="G222" s="140">
        <v>500</v>
      </c>
      <c r="H222" s="137" t="s">
        <v>414</v>
      </c>
      <c r="I222" s="141">
        <v>23.6</v>
      </c>
      <c r="J222" s="142">
        <v>15.6</v>
      </c>
      <c r="K222" s="143" t="s">
        <v>523</v>
      </c>
      <c r="L222" s="141">
        <v>4896</v>
      </c>
      <c r="M222" s="142">
        <v>3264</v>
      </c>
      <c r="N222" s="144">
        <f t="shared" si="180"/>
        <v>15.980544</v>
      </c>
      <c r="O222" s="145">
        <f t="shared" si="168"/>
        <v>4.8202614379084974</v>
      </c>
      <c r="P222" s="146"/>
      <c r="Q222" s="147"/>
      <c r="R222" s="147"/>
      <c r="S222" s="148"/>
      <c r="T222" s="146"/>
      <c r="U222" s="149"/>
      <c r="V222" s="149"/>
      <c r="W222" s="148"/>
      <c r="X222" s="146"/>
      <c r="Y222" s="150">
        <f t="shared" si="181"/>
        <v>0</v>
      </c>
      <c r="Z222" s="151" t="e">
        <f t="shared" si="182"/>
        <v>#DIV/0!</v>
      </c>
      <c r="AA222" s="150" t="e">
        <f t="shared" si="183"/>
        <v>#DIV/0!</v>
      </c>
      <c r="AB222" s="152"/>
      <c r="AC222" s="147"/>
      <c r="AD222" s="147"/>
      <c r="AE222" s="153"/>
      <c r="AF222" s="154"/>
      <c r="AG222" s="155" t="e">
        <f t="shared" si="184"/>
        <v>#NUM!</v>
      </c>
      <c r="AH222" s="152" t="e">
        <f t="shared" si="169"/>
        <v>#DIV/0!</v>
      </c>
      <c r="AI222" s="156" t="e">
        <f t="shared" si="170"/>
        <v>#DIV/0!</v>
      </c>
    </row>
    <row r="223" spans="1:35" ht="40.5" customHeight="1" x14ac:dyDescent="0.15">
      <c r="A223" s="641"/>
      <c r="B223" s="539"/>
      <c r="C223" s="666"/>
      <c r="D223" s="244" t="s">
        <v>658</v>
      </c>
      <c r="E223" s="138"/>
      <c r="F223" s="139">
        <v>42583</v>
      </c>
      <c r="G223" s="140">
        <v>600</v>
      </c>
      <c r="H223" s="281" t="s">
        <v>448</v>
      </c>
      <c r="I223" s="141">
        <v>23.6</v>
      </c>
      <c r="J223" s="142">
        <v>15.6</v>
      </c>
      <c r="K223" s="143" t="s">
        <v>523</v>
      </c>
      <c r="L223" s="141">
        <v>6000</v>
      </c>
      <c r="M223" s="142">
        <v>4000</v>
      </c>
      <c r="N223" s="144">
        <f t="shared" ref="N223:N225" si="199">L223*M223/1000000</f>
        <v>24</v>
      </c>
      <c r="O223" s="145">
        <f t="shared" ref="O223:O225" si="200">I223/L223*1000</f>
        <v>3.933333333333334</v>
      </c>
      <c r="P223" s="146"/>
      <c r="Q223" s="147"/>
      <c r="R223" s="147"/>
      <c r="S223" s="148"/>
      <c r="T223" s="146"/>
      <c r="U223" s="149"/>
      <c r="V223" s="149"/>
      <c r="W223" s="148"/>
      <c r="X223" s="146"/>
      <c r="Y223" s="150">
        <f t="shared" ref="Y223:Y225" si="201">X223/(O223)^2</f>
        <v>0</v>
      </c>
      <c r="Z223" s="151" t="e">
        <f t="shared" ref="Z223:Z225" si="202">78*X223/T223</f>
        <v>#DIV/0!</v>
      </c>
      <c r="AA223" s="150" t="e">
        <f t="shared" ref="AA223:AA225" si="203">Z223/(O223)^2</f>
        <v>#DIV/0!</v>
      </c>
      <c r="AB223" s="152"/>
      <c r="AC223" s="147"/>
      <c r="AD223" s="147"/>
      <c r="AE223" s="153"/>
      <c r="AF223" s="154"/>
      <c r="AG223" s="155" t="e">
        <f t="shared" ref="AG223:AG225" si="204">20*LOG(AF223/100)</f>
        <v>#NUM!</v>
      </c>
      <c r="AH223" s="152" t="e">
        <f t="shared" ref="AH223:AH225" si="205">(LOG(Z223/AB223))/(LOG(2))</f>
        <v>#DIV/0!</v>
      </c>
      <c r="AI223" s="156" t="e">
        <f t="shared" ref="AI223:AI225" si="206">20*LOG(Z223/AB223)</f>
        <v>#DIV/0!</v>
      </c>
    </row>
    <row r="224" spans="1:35" ht="40.5" customHeight="1" x14ac:dyDescent="0.15">
      <c r="A224" s="641"/>
      <c r="B224" s="539"/>
      <c r="C224" s="666"/>
      <c r="D224" s="244" t="s">
        <v>657</v>
      </c>
      <c r="E224" s="138"/>
      <c r="F224" s="139">
        <v>42552</v>
      </c>
      <c r="G224" s="140">
        <v>1600</v>
      </c>
      <c r="H224" s="281" t="s">
        <v>448</v>
      </c>
      <c r="I224" s="141">
        <v>23.6</v>
      </c>
      <c r="J224" s="142">
        <v>15.6</v>
      </c>
      <c r="K224" s="143" t="s">
        <v>523</v>
      </c>
      <c r="L224" s="141">
        <v>6000</v>
      </c>
      <c r="M224" s="142">
        <v>4000</v>
      </c>
      <c r="N224" s="144">
        <f t="shared" si="199"/>
        <v>24</v>
      </c>
      <c r="O224" s="145">
        <f t="shared" si="200"/>
        <v>3.933333333333334</v>
      </c>
      <c r="P224" s="146"/>
      <c r="Q224" s="147"/>
      <c r="R224" s="147"/>
      <c r="S224" s="148"/>
      <c r="T224" s="146"/>
      <c r="U224" s="149"/>
      <c r="V224" s="149"/>
      <c r="W224" s="148"/>
      <c r="X224" s="146"/>
      <c r="Y224" s="150">
        <f t="shared" si="201"/>
        <v>0</v>
      </c>
      <c r="Z224" s="151" t="e">
        <f t="shared" si="202"/>
        <v>#DIV/0!</v>
      </c>
      <c r="AA224" s="150" t="e">
        <f t="shared" si="203"/>
        <v>#DIV/0!</v>
      </c>
      <c r="AB224" s="152"/>
      <c r="AC224" s="147"/>
      <c r="AD224" s="147"/>
      <c r="AE224" s="153"/>
      <c r="AF224" s="154"/>
      <c r="AG224" s="155" t="e">
        <f t="shared" si="204"/>
        <v>#NUM!</v>
      </c>
      <c r="AH224" s="152" t="e">
        <f t="shared" si="205"/>
        <v>#DIV/0!</v>
      </c>
      <c r="AI224" s="156" t="e">
        <f t="shared" si="206"/>
        <v>#DIV/0!</v>
      </c>
    </row>
    <row r="225" spans="1:35" ht="40.5" customHeight="1" x14ac:dyDescent="0.15">
      <c r="A225" s="641"/>
      <c r="B225" s="539"/>
      <c r="C225" s="666"/>
      <c r="D225" s="245" t="s">
        <v>420</v>
      </c>
      <c r="E225" s="138"/>
      <c r="F225" s="139">
        <v>42370</v>
      </c>
      <c r="G225" s="140">
        <v>1700</v>
      </c>
      <c r="H225" s="281" t="s">
        <v>448</v>
      </c>
      <c r="I225" s="141">
        <v>23.6</v>
      </c>
      <c r="J225" s="142">
        <v>15.6</v>
      </c>
      <c r="K225" s="143" t="s">
        <v>523</v>
      </c>
      <c r="L225" s="141">
        <v>6000</v>
      </c>
      <c r="M225" s="142">
        <v>4000</v>
      </c>
      <c r="N225" s="144">
        <f t="shared" si="199"/>
        <v>24</v>
      </c>
      <c r="O225" s="145">
        <f t="shared" si="200"/>
        <v>3.933333333333334</v>
      </c>
      <c r="P225" s="146"/>
      <c r="Q225" s="147"/>
      <c r="R225" s="147"/>
      <c r="S225" s="148"/>
      <c r="T225" s="146"/>
      <c r="U225" s="149"/>
      <c r="V225" s="149"/>
      <c r="W225" s="148"/>
      <c r="X225" s="146"/>
      <c r="Y225" s="150">
        <f t="shared" si="201"/>
        <v>0</v>
      </c>
      <c r="Z225" s="151" t="e">
        <f t="shared" si="202"/>
        <v>#DIV/0!</v>
      </c>
      <c r="AA225" s="150" t="e">
        <f t="shared" si="203"/>
        <v>#DIV/0!</v>
      </c>
      <c r="AB225" s="152"/>
      <c r="AC225" s="147"/>
      <c r="AD225" s="147"/>
      <c r="AE225" s="153"/>
      <c r="AF225" s="154"/>
      <c r="AG225" s="155" t="e">
        <f t="shared" si="204"/>
        <v>#NUM!</v>
      </c>
      <c r="AH225" s="152" t="e">
        <f t="shared" si="205"/>
        <v>#DIV/0!</v>
      </c>
      <c r="AI225" s="156" t="e">
        <f t="shared" si="206"/>
        <v>#DIV/0!</v>
      </c>
    </row>
    <row r="226" spans="1:35" ht="40.5" customHeight="1" x14ac:dyDescent="0.15">
      <c r="A226" s="641"/>
      <c r="B226" s="539"/>
      <c r="C226" s="666"/>
      <c r="D226" s="245" t="s">
        <v>421</v>
      </c>
      <c r="E226" s="138"/>
      <c r="F226" s="139">
        <v>42370</v>
      </c>
      <c r="G226" s="140">
        <v>700</v>
      </c>
      <c r="H226" s="281" t="s">
        <v>448</v>
      </c>
      <c r="I226" s="141">
        <v>23.6</v>
      </c>
      <c r="J226" s="142">
        <v>15.6</v>
      </c>
      <c r="K226" s="143" t="s">
        <v>523</v>
      </c>
      <c r="L226" s="141">
        <v>4896</v>
      </c>
      <c r="M226" s="142">
        <v>3264</v>
      </c>
      <c r="N226" s="144">
        <f t="shared" si="180"/>
        <v>15.980544</v>
      </c>
      <c r="O226" s="145">
        <f t="shared" si="168"/>
        <v>4.8202614379084974</v>
      </c>
      <c r="P226" s="146"/>
      <c r="Q226" s="147"/>
      <c r="R226" s="147"/>
      <c r="S226" s="148"/>
      <c r="T226" s="146"/>
      <c r="U226" s="149"/>
      <c r="V226" s="149"/>
      <c r="W226" s="148"/>
      <c r="X226" s="146"/>
      <c r="Y226" s="150">
        <f t="shared" si="181"/>
        <v>0</v>
      </c>
      <c r="Z226" s="151" t="e">
        <f t="shared" si="182"/>
        <v>#DIV/0!</v>
      </c>
      <c r="AA226" s="150" t="e">
        <f t="shared" si="183"/>
        <v>#DIV/0!</v>
      </c>
      <c r="AB226" s="152"/>
      <c r="AC226" s="147"/>
      <c r="AD226" s="147"/>
      <c r="AE226" s="153"/>
      <c r="AF226" s="154"/>
      <c r="AG226" s="155" t="e">
        <f t="shared" si="184"/>
        <v>#NUM!</v>
      </c>
      <c r="AH226" s="152" t="e">
        <f t="shared" si="169"/>
        <v>#DIV/0!</v>
      </c>
      <c r="AI226" s="156" t="e">
        <f t="shared" si="170"/>
        <v>#DIV/0!</v>
      </c>
    </row>
    <row r="227" spans="1:35" ht="40.5" customHeight="1" x14ac:dyDescent="0.15">
      <c r="A227" s="641"/>
      <c r="B227" s="539"/>
      <c r="C227" s="666"/>
      <c r="D227" s="355" t="s">
        <v>422</v>
      </c>
      <c r="E227" s="138"/>
      <c r="F227" s="139">
        <v>42125</v>
      </c>
      <c r="G227" s="140">
        <v>800</v>
      </c>
      <c r="H227" s="281" t="s">
        <v>448</v>
      </c>
      <c r="I227" s="141">
        <v>23.6</v>
      </c>
      <c r="J227" s="142">
        <v>15.6</v>
      </c>
      <c r="K227" s="143" t="s">
        <v>523</v>
      </c>
      <c r="L227" s="141">
        <v>4896</v>
      </c>
      <c r="M227" s="142">
        <v>3264</v>
      </c>
      <c r="N227" s="144">
        <f t="shared" si="180"/>
        <v>15.980544</v>
      </c>
      <c r="O227" s="145">
        <f t="shared" si="168"/>
        <v>4.8202614379084974</v>
      </c>
      <c r="P227" s="146"/>
      <c r="Q227" s="147"/>
      <c r="R227" s="147"/>
      <c r="S227" s="148"/>
      <c r="T227" s="146"/>
      <c r="U227" s="149"/>
      <c r="V227" s="149"/>
      <c r="W227" s="148"/>
      <c r="X227" s="146"/>
      <c r="Y227" s="150">
        <f t="shared" si="181"/>
        <v>0</v>
      </c>
      <c r="Z227" s="151" t="e">
        <f t="shared" si="182"/>
        <v>#DIV/0!</v>
      </c>
      <c r="AA227" s="150" t="e">
        <f t="shared" si="183"/>
        <v>#DIV/0!</v>
      </c>
      <c r="AB227" s="152"/>
      <c r="AC227" s="147"/>
      <c r="AD227" s="147"/>
      <c r="AE227" s="153"/>
      <c r="AF227" s="154"/>
      <c r="AG227" s="155" t="e">
        <f t="shared" si="184"/>
        <v>#NUM!</v>
      </c>
      <c r="AH227" s="152" t="e">
        <f t="shared" si="169"/>
        <v>#DIV/0!</v>
      </c>
      <c r="AI227" s="156" t="e">
        <f t="shared" si="170"/>
        <v>#DIV/0!</v>
      </c>
    </row>
    <row r="228" spans="1:35" ht="40.5" customHeight="1" x14ac:dyDescent="0.15">
      <c r="A228" s="641"/>
      <c r="B228" s="539"/>
      <c r="C228" s="666"/>
      <c r="D228" s="355" t="s">
        <v>449</v>
      </c>
      <c r="E228" s="138"/>
      <c r="F228" s="139">
        <v>42005</v>
      </c>
      <c r="G228" s="140">
        <v>550</v>
      </c>
      <c r="H228" s="137" t="s">
        <v>414</v>
      </c>
      <c r="I228" s="141">
        <v>23.6</v>
      </c>
      <c r="J228" s="142">
        <v>15.6</v>
      </c>
      <c r="K228" s="143" t="s">
        <v>523</v>
      </c>
      <c r="L228" s="141">
        <v>4896</v>
      </c>
      <c r="M228" s="142">
        <v>3264</v>
      </c>
      <c r="N228" s="144">
        <f t="shared" si="180"/>
        <v>15.980544</v>
      </c>
      <c r="O228" s="145">
        <f t="shared" si="168"/>
        <v>4.8202614379084974</v>
      </c>
      <c r="P228" s="146"/>
      <c r="Q228" s="147"/>
      <c r="R228" s="147"/>
      <c r="S228" s="148"/>
      <c r="T228" s="146"/>
      <c r="U228" s="149"/>
      <c r="V228" s="149"/>
      <c r="W228" s="148"/>
      <c r="X228" s="146"/>
      <c r="Y228" s="150">
        <f t="shared" si="181"/>
        <v>0</v>
      </c>
      <c r="Z228" s="151" t="e">
        <f t="shared" si="182"/>
        <v>#DIV/0!</v>
      </c>
      <c r="AA228" s="150" t="e">
        <f t="shared" si="183"/>
        <v>#DIV/0!</v>
      </c>
      <c r="AB228" s="152"/>
      <c r="AC228" s="147"/>
      <c r="AD228" s="147"/>
      <c r="AE228" s="153"/>
      <c r="AF228" s="154"/>
      <c r="AG228" s="155" t="e">
        <f t="shared" si="184"/>
        <v>#NUM!</v>
      </c>
      <c r="AH228" s="152" t="e">
        <f t="shared" si="169"/>
        <v>#DIV/0!</v>
      </c>
      <c r="AI228" s="156" t="e">
        <f t="shared" si="170"/>
        <v>#DIV/0!</v>
      </c>
    </row>
    <row r="229" spans="1:35" ht="40.5" customHeight="1" x14ac:dyDescent="0.15">
      <c r="A229" s="641"/>
      <c r="B229" s="539"/>
      <c r="C229" s="666"/>
      <c r="D229" s="355" t="s">
        <v>450</v>
      </c>
      <c r="E229" s="138"/>
      <c r="F229" s="139">
        <v>41640</v>
      </c>
      <c r="G229" s="140">
        <v>1300</v>
      </c>
      <c r="H229" s="137" t="s">
        <v>414</v>
      </c>
      <c r="I229" s="141">
        <v>23.6</v>
      </c>
      <c r="J229" s="142">
        <v>15.6</v>
      </c>
      <c r="K229" s="143" t="s">
        <v>523</v>
      </c>
      <c r="L229" s="141">
        <v>4896</v>
      </c>
      <c r="M229" s="142">
        <v>3264</v>
      </c>
      <c r="N229" s="144">
        <f t="shared" si="180"/>
        <v>15.980544</v>
      </c>
      <c r="O229" s="145">
        <f t="shared" si="168"/>
        <v>4.8202614379084974</v>
      </c>
      <c r="P229" s="146"/>
      <c r="Q229" s="147"/>
      <c r="R229" s="147"/>
      <c r="S229" s="148"/>
      <c r="T229" s="146"/>
      <c r="U229" s="149"/>
      <c r="V229" s="149"/>
      <c r="W229" s="148"/>
      <c r="X229" s="146"/>
      <c r="Y229" s="150">
        <f t="shared" si="181"/>
        <v>0</v>
      </c>
      <c r="Z229" s="151" t="e">
        <f t="shared" si="182"/>
        <v>#DIV/0!</v>
      </c>
      <c r="AA229" s="150" t="e">
        <f t="shared" si="183"/>
        <v>#DIV/0!</v>
      </c>
      <c r="AB229" s="152"/>
      <c r="AC229" s="147"/>
      <c r="AD229" s="147"/>
      <c r="AE229" s="153"/>
      <c r="AF229" s="154"/>
      <c r="AG229" s="155" t="e">
        <f t="shared" si="184"/>
        <v>#NUM!</v>
      </c>
      <c r="AH229" s="152" t="e">
        <f t="shared" si="169"/>
        <v>#DIV/0!</v>
      </c>
      <c r="AI229" s="156" t="e">
        <f t="shared" si="170"/>
        <v>#DIV/0!</v>
      </c>
    </row>
    <row r="230" spans="1:35" ht="40.5" customHeight="1" x14ac:dyDescent="0.15">
      <c r="A230" s="641"/>
      <c r="B230" s="539"/>
      <c r="C230" s="666"/>
      <c r="D230" s="355" t="s">
        <v>451</v>
      </c>
      <c r="E230" s="138"/>
      <c r="F230" s="139">
        <v>41548</v>
      </c>
      <c r="G230" s="140">
        <v>999</v>
      </c>
      <c r="H230" s="137" t="s">
        <v>414</v>
      </c>
      <c r="I230" s="141">
        <v>23.6</v>
      </c>
      <c r="J230" s="142">
        <v>15.6</v>
      </c>
      <c r="K230" s="143" t="s">
        <v>523</v>
      </c>
      <c r="L230" s="141">
        <v>4896</v>
      </c>
      <c r="M230" s="142">
        <v>3264</v>
      </c>
      <c r="N230" s="144">
        <f t="shared" si="180"/>
        <v>15.980544</v>
      </c>
      <c r="O230" s="145">
        <f t="shared" si="168"/>
        <v>4.8202614379084974</v>
      </c>
      <c r="P230" s="146"/>
      <c r="Q230" s="147"/>
      <c r="R230" s="147"/>
      <c r="S230" s="148"/>
      <c r="T230" s="146"/>
      <c r="U230" s="149"/>
      <c r="V230" s="149"/>
      <c r="W230" s="148"/>
      <c r="X230" s="146"/>
      <c r="Y230" s="150">
        <f t="shared" si="181"/>
        <v>0</v>
      </c>
      <c r="Z230" s="151" t="e">
        <f t="shared" si="182"/>
        <v>#DIV/0!</v>
      </c>
      <c r="AA230" s="150" t="e">
        <f t="shared" si="183"/>
        <v>#DIV/0!</v>
      </c>
      <c r="AB230" s="152"/>
      <c r="AC230" s="147"/>
      <c r="AD230" s="147"/>
      <c r="AE230" s="153"/>
      <c r="AF230" s="154"/>
      <c r="AG230" s="155" t="e">
        <f t="shared" si="184"/>
        <v>#NUM!</v>
      </c>
      <c r="AH230" s="152" t="e">
        <f t="shared" si="169"/>
        <v>#DIV/0!</v>
      </c>
      <c r="AI230" s="156" t="e">
        <f t="shared" si="170"/>
        <v>#DIV/0!</v>
      </c>
    </row>
    <row r="231" spans="1:35" ht="40.5" customHeight="1" x14ac:dyDescent="0.15">
      <c r="A231" s="641"/>
      <c r="B231" s="539"/>
      <c r="C231" s="666"/>
      <c r="D231" s="355" t="s">
        <v>428</v>
      </c>
      <c r="E231" s="138"/>
      <c r="F231" s="139">
        <v>41518</v>
      </c>
      <c r="G231" s="140">
        <v>499</v>
      </c>
      <c r="H231" s="137" t="s">
        <v>414</v>
      </c>
      <c r="I231" s="141">
        <v>23.6</v>
      </c>
      <c r="J231" s="142">
        <v>15.6</v>
      </c>
      <c r="K231" s="143" t="s">
        <v>523</v>
      </c>
      <c r="L231" s="141">
        <v>4896</v>
      </c>
      <c r="M231" s="142">
        <v>3264</v>
      </c>
      <c r="N231" s="144">
        <f t="shared" si="180"/>
        <v>15.980544</v>
      </c>
      <c r="O231" s="145">
        <f t="shared" si="168"/>
        <v>4.8202614379084974</v>
      </c>
      <c r="P231" s="146"/>
      <c r="Q231" s="147"/>
      <c r="R231" s="147"/>
      <c r="S231" s="148"/>
      <c r="T231" s="146"/>
      <c r="U231" s="149"/>
      <c r="V231" s="149"/>
      <c r="W231" s="148"/>
      <c r="X231" s="146"/>
      <c r="Y231" s="150">
        <f t="shared" si="181"/>
        <v>0</v>
      </c>
      <c r="Z231" s="151" t="e">
        <f t="shared" si="182"/>
        <v>#DIV/0!</v>
      </c>
      <c r="AA231" s="150" t="e">
        <f t="shared" si="183"/>
        <v>#DIV/0!</v>
      </c>
      <c r="AB231" s="152"/>
      <c r="AC231" s="147"/>
      <c r="AD231" s="147"/>
      <c r="AE231" s="153"/>
      <c r="AF231" s="154"/>
      <c r="AG231" s="155" t="e">
        <f t="shared" si="184"/>
        <v>#NUM!</v>
      </c>
      <c r="AH231" s="152" t="e">
        <f t="shared" si="169"/>
        <v>#DIV/0!</v>
      </c>
      <c r="AI231" s="156" t="e">
        <f t="shared" si="170"/>
        <v>#DIV/0!</v>
      </c>
    </row>
    <row r="232" spans="1:35" ht="40.5" customHeight="1" x14ac:dyDescent="0.15">
      <c r="A232" s="641"/>
      <c r="B232" s="539"/>
      <c r="C232" s="666"/>
      <c r="D232" s="355" t="s">
        <v>429</v>
      </c>
      <c r="E232" s="138"/>
      <c r="F232" s="139">
        <v>41426</v>
      </c>
      <c r="G232" s="140">
        <v>699</v>
      </c>
      <c r="H232" s="137" t="s">
        <v>414</v>
      </c>
      <c r="I232" s="141">
        <v>23.6</v>
      </c>
      <c r="J232" s="142">
        <v>15.6</v>
      </c>
      <c r="K232" s="143" t="s">
        <v>523</v>
      </c>
      <c r="L232" s="141">
        <v>4896</v>
      </c>
      <c r="M232" s="142">
        <v>3264</v>
      </c>
      <c r="N232" s="144">
        <f t="shared" si="180"/>
        <v>15.980544</v>
      </c>
      <c r="O232" s="145">
        <f t="shared" si="168"/>
        <v>4.8202614379084974</v>
      </c>
      <c r="P232" s="146"/>
      <c r="Q232" s="147"/>
      <c r="R232" s="147"/>
      <c r="S232" s="148"/>
      <c r="T232" s="146"/>
      <c r="U232" s="149"/>
      <c r="V232" s="149"/>
      <c r="W232" s="148"/>
      <c r="X232" s="146"/>
      <c r="Y232" s="150">
        <f t="shared" si="181"/>
        <v>0</v>
      </c>
      <c r="Z232" s="151" t="e">
        <f t="shared" si="182"/>
        <v>#DIV/0!</v>
      </c>
      <c r="AA232" s="150" t="e">
        <f t="shared" si="183"/>
        <v>#DIV/0!</v>
      </c>
      <c r="AB232" s="152"/>
      <c r="AC232" s="147"/>
      <c r="AD232" s="147"/>
      <c r="AE232" s="153"/>
      <c r="AF232" s="154"/>
      <c r="AG232" s="155" t="e">
        <f t="shared" si="184"/>
        <v>#NUM!</v>
      </c>
      <c r="AH232" s="152" t="e">
        <f t="shared" si="169"/>
        <v>#DIV/0!</v>
      </c>
      <c r="AI232" s="156" t="e">
        <f t="shared" si="170"/>
        <v>#DIV/0!</v>
      </c>
    </row>
    <row r="233" spans="1:35" ht="40.5" customHeight="1" x14ac:dyDescent="0.15">
      <c r="A233" s="641"/>
      <c r="B233" s="539"/>
      <c r="C233" s="666"/>
      <c r="D233" s="355" t="s">
        <v>436</v>
      </c>
      <c r="E233" s="138"/>
      <c r="F233" s="139">
        <v>41153</v>
      </c>
      <c r="G233" s="140">
        <v>999</v>
      </c>
      <c r="H233" s="137" t="s">
        <v>452</v>
      </c>
      <c r="I233" s="141">
        <v>23.6</v>
      </c>
      <c r="J233" s="142">
        <v>15.6</v>
      </c>
      <c r="K233" s="143" t="s">
        <v>523</v>
      </c>
      <c r="L233" s="141">
        <v>4896</v>
      </c>
      <c r="M233" s="142">
        <v>3264</v>
      </c>
      <c r="N233" s="144">
        <f t="shared" si="180"/>
        <v>15.980544</v>
      </c>
      <c r="O233" s="145">
        <f t="shared" si="168"/>
        <v>4.8202614379084974</v>
      </c>
      <c r="P233" s="146"/>
      <c r="Q233" s="147"/>
      <c r="R233" s="147"/>
      <c r="S233" s="148"/>
      <c r="T233" s="146"/>
      <c r="U233" s="149"/>
      <c r="V233" s="149"/>
      <c r="W233" s="148"/>
      <c r="X233" s="146"/>
      <c r="Y233" s="150">
        <f t="shared" si="181"/>
        <v>0</v>
      </c>
      <c r="Z233" s="151" t="e">
        <f t="shared" si="182"/>
        <v>#DIV/0!</v>
      </c>
      <c r="AA233" s="150" t="e">
        <f t="shared" si="183"/>
        <v>#DIV/0!</v>
      </c>
      <c r="AB233" s="152"/>
      <c r="AC233" s="147"/>
      <c r="AD233" s="147"/>
      <c r="AE233" s="153"/>
      <c r="AF233" s="154"/>
      <c r="AG233" s="155" t="e">
        <f t="shared" si="184"/>
        <v>#NUM!</v>
      </c>
      <c r="AH233" s="152" t="e">
        <f t="shared" si="169"/>
        <v>#DIV/0!</v>
      </c>
      <c r="AI233" s="156" t="e">
        <f t="shared" si="170"/>
        <v>#DIV/0!</v>
      </c>
    </row>
    <row r="234" spans="1:35" ht="40.5" customHeight="1" x14ac:dyDescent="0.15">
      <c r="A234" s="641"/>
      <c r="B234" s="539"/>
      <c r="C234" s="667"/>
      <c r="D234" s="437" t="s">
        <v>438</v>
      </c>
      <c r="E234" s="158"/>
      <c r="F234" s="159">
        <v>40909</v>
      </c>
      <c r="G234" s="160">
        <v>1700</v>
      </c>
      <c r="H234" s="157" t="s">
        <v>452</v>
      </c>
      <c r="I234" s="161">
        <v>23.6</v>
      </c>
      <c r="J234" s="162">
        <v>15.6</v>
      </c>
      <c r="K234" s="163" t="s">
        <v>523</v>
      </c>
      <c r="L234" s="161">
        <v>4896</v>
      </c>
      <c r="M234" s="162">
        <v>3264</v>
      </c>
      <c r="N234" s="164">
        <f t="shared" ref="N234:N255" si="207">L234*M234/1000000</f>
        <v>15.980544</v>
      </c>
      <c r="O234" s="165">
        <f t="shared" si="168"/>
        <v>4.8202614379084974</v>
      </c>
      <c r="P234" s="166"/>
      <c r="Q234" s="167"/>
      <c r="R234" s="167"/>
      <c r="S234" s="168"/>
      <c r="T234" s="166"/>
      <c r="U234" s="169"/>
      <c r="V234" s="169"/>
      <c r="W234" s="168"/>
      <c r="X234" s="166"/>
      <c r="Y234" s="170">
        <f t="shared" ref="Y234:Y255" si="208">X234/(O234)^2</f>
        <v>0</v>
      </c>
      <c r="Z234" s="171" t="e">
        <f t="shared" ref="Z234:Z255" si="209">78*X234/T234</f>
        <v>#DIV/0!</v>
      </c>
      <c r="AA234" s="170" t="e">
        <f t="shared" ref="AA234:AA255" si="210">Z234/(O234)^2</f>
        <v>#DIV/0!</v>
      </c>
      <c r="AB234" s="172"/>
      <c r="AC234" s="167"/>
      <c r="AD234" s="167"/>
      <c r="AE234" s="173"/>
      <c r="AF234" s="174"/>
      <c r="AG234" s="175" t="e">
        <f t="shared" ref="AG234:AG255" si="211">20*LOG(AF234/100)</f>
        <v>#NUM!</v>
      </c>
      <c r="AH234" s="172" t="e">
        <f t="shared" si="169"/>
        <v>#DIV/0!</v>
      </c>
      <c r="AI234" s="176" t="e">
        <f t="shared" si="170"/>
        <v>#DIV/0!</v>
      </c>
    </row>
    <row r="235" spans="1:35" ht="40.5" customHeight="1" x14ac:dyDescent="0.15">
      <c r="A235" s="641"/>
      <c r="B235" s="539"/>
      <c r="C235" s="553" t="s">
        <v>223</v>
      </c>
      <c r="D235" s="283" t="s">
        <v>661</v>
      </c>
      <c r="E235" s="178"/>
      <c r="F235" s="179">
        <v>42736</v>
      </c>
      <c r="G235" s="180">
        <v>1300</v>
      </c>
      <c r="H235" s="328" t="s">
        <v>448</v>
      </c>
      <c r="I235" s="182">
        <v>23.6</v>
      </c>
      <c r="J235" s="183">
        <v>15.6</v>
      </c>
      <c r="K235" s="280" t="s">
        <v>523</v>
      </c>
      <c r="L235" s="182">
        <v>6000</v>
      </c>
      <c r="M235" s="183">
        <v>4000</v>
      </c>
      <c r="N235" s="185">
        <f t="shared" ref="N235" si="212">L235*M235/1000000</f>
        <v>24</v>
      </c>
      <c r="O235" s="186">
        <f t="shared" ref="O235" si="213">I235/L235*1000</f>
        <v>3.933333333333334</v>
      </c>
      <c r="P235" s="187"/>
      <c r="Q235" s="188"/>
      <c r="R235" s="188"/>
      <c r="S235" s="189"/>
      <c r="T235" s="187"/>
      <c r="U235" s="190"/>
      <c r="V235" s="190"/>
      <c r="W235" s="189"/>
      <c r="X235" s="187"/>
      <c r="Y235" s="191">
        <f t="shared" ref="Y235" si="214">X235/(O235)^2</f>
        <v>0</v>
      </c>
      <c r="Z235" s="192" t="e">
        <f t="shared" ref="Z235" si="215">78*X235/T235</f>
        <v>#DIV/0!</v>
      </c>
      <c r="AA235" s="191" t="e">
        <f t="shared" ref="AA235" si="216">Z235/(O235)^2</f>
        <v>#DIV/0!</v>
      </c>
      <c r="AB235" s="193"/>
      <c r="AC235" s="188"/>
      <c r="AD235" s="188"/>
      <c r="AE235" s="194"/>
      <c r="AF235" s="195"/>
      <c r="AG235" s="196" t="e">
        <f t="shared" ref="AG235" si="217">20*LOG(AF235/100)</f>
        <v>#NUM!</v>
      </c>
      <c r="AH235" s="193" t="e">
        <f t="shared" ref="AH235" si="218">(LOG(Z235/AB235))/(LOG(2))</f>
        <v>#DIV/0!</v>
      </c>
      <c r="AI235" s="197" t="e">
        <f t="shared" ref="AI235" si="219">20*LOG(Z235/AB235)</f>
        <v>#DIV/0!</v>
      </c>
    </row>
    <row r="236" spans="1:35" ht="40.5" customHeight="1" x14ac:dyDescent="0.15">
      <c r="A236" s="641"/>
      <c r="B236" s="539"/>
      <c r="C236" s="592"/>
      <c r="D236" s="245" t="s">
        <v>419</v>
      </c>
      <c r="E236" s="138"/>
      <c r="F236" s="139">
        <v>42370</v>
      </c>
      <c r="G236" s="140">
        <v>800</v>
      </c>
      <c r="H236" s="281" t="s">
        <v>448</v>
      </c>
      <c r="I236" s="141">
        <v>23.6</v>
      </c>
      <c r="J236" s="142">
        <v>15.6</v>
      </c>
      <c r="K236" s="143" t="s">
        <v>523</v>
      </c>
      <c r="L236" s="141">
        <v>4896</v>
      </c>
      <c r="M236" s="142">
        <v>3264</v>
      </c>
      <c r="N236" s="144">
        <f t="shared" si="207"/>
        <v>15.980544</v>
      </c>
      <c r="O236" s="145">
        <f t="shared" si="168"/>
        <v>4.8202614379084974</v>
      </c>
      <c r="P236" s="146"/>
      <c r="Q236" s="147"/>
      <c r="R236" s="147"/>
      <c r="S236" s="148"/>
      <c r="T236" s="146"/>
      <c r="U236" s="149"/>
      <c r="V236" s="149"/>
      <c r="W236" s="148"/>
      <c r="X236" s="146"/>
      <c r="Y236" s="150">
        <f t="shared" si="208"/>
        <v>0</v>
      </c>
      <c r="Z236" s="151" t="e">
        <f t="shared" si="209"/>
        <v>#DIV/0!</v>
      </c>
      <c r="AA236" s="150" t="e">
        <f t="shared" si="210"/>
        <v>#DIV/0!</v>
      </c>
      <c r="AB236" s="152"/>
      <c r="AC236" s="147"/>
      <c r="AD236" s="147"/>
      <c r="AE236" s="153"/>
      <c r="AF236" s="154"/>
      <c r="AG236" s="155" t="e">
        <f t="shared" si="211"/>
        <v>#NUM!</v>
      </c>
      <c r="AH236" s="152" t="e">
        <f t="shared" si="169"/>
        <v>#DIV/0!</v>
      </c>
      <c r="AI236" s="156" t="e">
        <f t="shared" si="170"/>
        <v>#DIV/0!</v>
      </c>
    </row>
    <row r="237" spans="1:35" ht="40.5" customHeight="1" x14ac:dyDescent="0.15">
      <c r="A237" s="641"/>
      <c r="B237" s="539"/>
      <c r="C237" s="592"/>
      <c r="D237" s="355" t="s">
        <v>424</v>
      </c>
      <c r="E237" s="138"/>
      <c r="F237" s="139">
        <v>41883</v>
      </c>
      <c r="G237" s="140">
        <v>1300</v>
      </c>
      <c r="H237" s="137" t="s">
        <v>414</v>
      </c>
      <c r="I237" s="141">
        <v>23.6</v>
      </c>
      <c r="J237" s="142">
        <v>15.6</v>
      </c>
      <c r="K237" s="143" t="s">
        <v>523</v>
      </c>
      <c r="L237" s="141">
        <v>4896</v>
      </c>
      <c r="M237" s="142">
        <v>3264</v>
      </c>
      <c r="N237" s="144">
        <f t="shared" si="207"/>
        <v>15.980544</v>
      </c>
      <c r="O237" s="145">
        <f t="shared" si="168"/>
        <v>4.8202614379084974</v>
      </c>
      <c r="P237" s="146"/>
      <c r="Q237" s="147"/>
      <c r="R237" s="147"/>
      <c r="S237" s="148"/>
      <c r="T237" s="146"/>
      <c r="U237" s="149"/>
      <c r="V237" s="149"/>
      <c r="W237" s="148"/>
      <c r="X237" s="146"/>
      <c r="Y237" s="150">
        <f t="shared" si="208"/>
        <v>0</v>
      </c>
      <c r="Z237" s="151" t="e">
        <f t="shared" si="209"/>
        <v>#DIV/0!</v>
      </c>
      <c r="AA237" s="150" t="e">
        <f t="shared" si="210"/>
        <v>#DIV/0!</v>
      </c>
      <c r="AB237" s="152"/>
      <c r="AC237" s="147"/>
      <c r="AD237" s="147"/>
      <c r="AE237" s="153"/>
      <c r="AF237" s="154"/>
      <c r="AG237" s="155" t="e">
        <f t="shared" si="211"/>
        <v>#NUM!</v>
      </c>
      <c r="AH237" s="152" t="e">
        <f t="shared" si="169"/>
        <v>#DIV/0!</v>
      </c>
      <c r="AI237" s="156" t="e">
        <f t="shared" si="170"/>
        <v>#DIV/0!</v>
      </c>
    </row>
    <row r="238" spans="1:35" ht="40.5" customHeight="1" x14ac:dyDescent="0.15">
      <c r="A238" s="641"/>
      <c r="B238" s="539"/>
      <c r="C238" s="592"/>
      <c r="D238" s="198" t="s">
        <v>434</v>
      </c>
      <c r="E238" s="138"/>
      <c r="F238" s="139">
        <v>41275</v>
      </c>
      <c r="G238" s="140">
        <v>1149</v>
      </c>
      <c r="H238" s="137" t="s">
        <v>452</v>
      </c>
      <c r="I238" s="141">
        <v>23.6</v>
      </c>
      <c r="J238" s="142">
        <v>15.8</v>
      </c>
      <c r="K238" s="143" t="s">
        <v>523</v>
      </c>
      <c r="L238" s="141">
        <v>4896</v>
      </c>
      <c r="M238" s="142">
        <v>3264</v>
      </c>
      <c r="N238" s="144">
        <f t="shared" si="207"/>
        <v>15.980544</v>
      </c>
      <c r="O238" s="145">
        <f t="shared" si="168"/>
        <v>4.8202614379084974</v>
      </c>
      <c r="P238" s="146"/>
      <c r="Q238" s="147"/>
      <c r="R238" s="147"/>
      <c r="S238" s="148"/>
      <c r="T238" s="146"/>
      <c r="U238" s="149"/>
      <c r="V238" s="149"/>
      <c r="W238" s="148"/>
      <c r="X238" s="146"/>
      <c r="Y238" s="150">
        <f t="shared" si="208"/>
        <v>0</v>
      </c>
      <c r="Z238" s="151" t="e">
        <f t="shared" si="209"/>
        <v>#DIV/0!</v>
      </c>
      <c r="AA238" s="150" t="e">
        <f t="shared" si="210"/>
        <v>#DIV/0!</v>
      </c>
      <c r="AB238" s="152"/>
      <c r="AC238" s="147"/>
      <c r="AD238" s="147"/>
      <c r="AE238" s="153"/>
      <c r="AF238" s="154"/>
      <c r="AG238" s="155" t="e">
        <f t="shared" si="211"/>
        <v>#NUM!</v>
      </c>
      <c r="AH238" s="152" t="e">
        <f t="shared" si="169"/>
        <v>#DIV/0!</v>
      </c>
      <c r="AI238" s="156" t="e">
        <f t="shared" si="170"/>
        <v>#DIV/0!</v>
      </c>
    </row>
    <row r="239" spans="1:35" ht="40.5" customHeight="1" x14ac:dyDescent="0.15">
      <c r="A239" s="641"/>
      <c r="B239" s="605"/>
      <c r="C239" s="554"/>
      <c r="D239" s="437" t="s">
        <v>443</v>
      </c>
      <c r="E239" s="158"/>
      <c r="F239" s="159">
        <v>40422</v>
      </c>
      <c r="G239" s="160">
        <v>999</v>
      </c>
      <c r="H239" s="157" t="s">
        <v>452</v>
      </c>
      <c r="I239" s="161">
        <v>23.6</v>
      </c>
      <c r="J239" s="162">
        <v>15.8</v>
      </c>
      <c r="K239" s="163" t="s">
        <v>523</v>
      </c>
      <c r="L239" s="161">
        <v>4310</v>
      </c>
      <c r="M239" s="162">
        <v>2870</v>
      </c>
      <c r="N239" s="164">
        <f t="shared" si="207"/>
        <v>12.3697</v>
      </c>
      <c r="O239" s="165">
        <f t="shared" ref="O239:O310" si="220">I239/L239*1000</f>
        <v>5.4756380510440836</v>
      </c>
      <c r="P239" s="439">
        <v>73</v>
      </c>
      <c r="Q239" s="167">
        <v>22.9</v>
      </c>
      <c r="R239" s="169">
        <v>12.4</v>
      </c>
      <c r="S239" s="440">
        <v>1001</v>
      </c>
      <c r="T239" s="166">
        <v>127</v>
      </c>
      <c r="U239" s="169">
        <v>504</v>
      </c>
      <c r="V239" s="169" t="s">
        <v>415</v>
      </c>
      <c r="W239" s="168">
        <v>1000</v>
      </c>
      <c r="X239" s="166">
        <v>47804</v>
      </c>
      <c r="Y239" s="170">
        <f t="shared" si="208"/>
        <v>1594.3907720482621</v>
      </c>
      <c r="Z239" s="171">
        <f t="shared" si="209"/>
        <v>29359.937007874014</v>
      </c>
      <c r="AA239" s="170">
        <f t="shared" si="210"/>
        <v>979.23212771468059</v>
      </c>
      <c r="AB239" s="172">
        <v>6.2327098047020888</v>
      </c>
      <c r="AC239" s="167">
        <v>5.0238141720085263</v>
      </c>
      <c r="AD239" s="167">
        <v>4.3559706434267298</v>
      </c>
      <c r="AE239" s="173">
        <v>4.3559706434267298</v>
      </c>
      <c r="AF239" s="174">
        <v>0.47041674757615598</v>
      </c>
      <c r="AG239" s="175">
        <f t="shared" si="211"/>
        <v>-46.550344501800076</v>
      </c>
      <c r="AH239" s="172">
        <f t="shared" si="169"/>
        <v>12.201701710057794</v>
      </c>
      <c r="AI239" s="176">
        <f t="shared" si="170"/>
        <v>73.4615642574378</v>
      </c>
    </row>
    <row r="240" spans="1:35" ht="40.5" customHeight="1" x14ac:dyDescent="0.15">
      <c r="A240" s="641"/>
      <c r="B240" s="545" t="s">
        <v>488</v>
      </c>
      <c r="C240" s="351" t="s">
        <v>487</v>
      </c>
      <c r="D240" s="441" t="s">
        <v>506</v>
      </c>
      <c r="E240" s="332"/>
      <c r="F240" s="333">
        <v>39448</v>
      </c>
      <c r="G240" s="334">
        <v>1060</v>
      </c>
      <c r="H240" s="335" t="s">
        <v>482</v>
      </c>
      <c r="I240" s="336">
        <v>23</v>
      </c>
      <c r="J240" s="337">
        <v>16</v>
      </c>
      <c r="K240" s="338" t="s">
        <v>523</v>
      </c>
      <c r="L240" s="336">
        <v>4688</v>
      </c>
      <c r="M240" s="337">
        <v>3124</v>
      </c>
      <c r="N240" s="339">
        <f t="shared" si="207"/>
        <v>14.645312000000001</v>
      </c>
      <c r="O240" s="340">
        <f t="shared" si="220"/>
        <v>4.9061433447098981</v>
      </c>
      <c r="P240" s="341">
        <v>68</v>
      </c>
      <c r="Q240" s="342">
        <v>23.1</v>
      </c>
      <c r="R240" s="342">
        <v>11.2</v>
      </c>
      <c r="S240" s="343">
        <v>714</v>
      </c>
      <c r="T240" s="341">
        <v>87</v>
      </c>
      <c r="U240" s="344">
        <v>667</v>
      </c>
      <c r="V240" s="344">
        <v>2516</v>
      </c>
      <c r="W240" s="343">
        <v>4698</v>
      </c>
      <c r="X240" s="341">
        <v>36538</v>
      </c>
      <c r="Y240" s="345">
        <f t="shared" si="208"/>
        <v>1517.973903727788</v>
      </c>
      <c r="Z240" s="346">
        <f t="shared" si="209"/>
        <v>32758.206896551725</v>
      </c>
      <c r="AA240" s="345">
        <f t="shared" si="210"/>
        <v>1360.942120583534</v>
      </c>
      <c r="AB240" s="348">
        <v>19.803647794562</v>
      </c>
      <c r="AC240" s="342">
        <v>8.5008778754526109</v>
      </c>
      <c r="AD240" s="342">
        <v>6.1287551123587285</v>
      </c>
      <c r="AE240" s="435">
        <v>6.1404683118893892</v>
      </c>
      <c r="AF240" s="436">
        <v>0.28305959615619131</v>
      </c>
      <c r="AG240" s="347">
        <f t="shared" si="211"/>
        <v>-50.962442345562152</v>
      </c>
      <c r="AH240" s="348">
        <f t="shared" ref="AH240:AH311" si="221">(LOG(Z240/AB240))/(LOG(2))</f>
        <v>10.691874477746881</v>
      </c>
      <c r="AI240" s="349">
        <f t="shared" ref="AI240:AI311" si="222">20*LOG(Z240/AB240)</f>
        <v>64.371498553519487</v>
      </c>
    </row>
    <row r="241" spans="1:35" ht="40.5" customHeight="1" x14ac:dyDescent="0.15">
      <c r="A241" s="641"/>
      <c r="B241" s="606"/>
      <c r="C241" s="541" t="s">
        <v>519</v>
      </c>
      <c r="D241" s="442" t="s">
        <v>489</v>
      </c>
      <c r="E241" s="178"/>
      <c r="F241" s="179">
        <v>42036</v>
      </c>
      <c r="G241" s="180">
        <v>800</v>
      </c>
      <c r="H241" s="328" t="s">
        <v>83</v>
      </c>
      <c r="I241" s="182">
        <v>23.5</v>
      </c>
      <c r="J241" s="183">
        <v>15.7</v>
      </c>
      <c r="K241" s="280" t="s">
        <v>523</v>
      </c>
      <c r="L241" s="182">
        <v>6496</v>
      </c>
      <c r="M241" s="183">
        <v>4336</v>
      </c>
      <c r="N241" s="185">
        <f t="shared" si="207"/>
        <v>28.166656</v>
      </c>
      <c r="O241" s="186">
        <f t="shared" si="220"/>
        <v>3.6176108374384235</v>
      </c>
      <c r="P241" s="187">
        <v>87</v>
      </c>
      <c r="Q241" s="188">
        <v>24.8</v>
      </c>
      <c r="R241" s="188">
        <v>13.9</v>
      </c>
      <c r="S241" s="189">
        <v>1379</v>
      </c>
      <c r="T241" s="187">
        <v>76</v>
      </c>
      <c r="U241" s="190">
        <v>596</v>
      </c>
      <c r="V241" s="190">
        <v>2367</v>
      </c>
      <c r="W241" s="189">
        <v>31250</v>
      </c>
      <c r="X241" s="187">
        <v>32676</v>
      </c>
      <c r="Y241" s="191">
        <f t="shared" si="208"/>
        <v>2496.8082767152559</v>
      </c>
      <c r="Z241" s="192">
        <f t="shared" si="209"/>
        <v>33535.894736842107</v>
      </c>
      <c r="AA241" s="191">
        <f t="shared" si="210"/>
        <v>2562.5137576814468</v>
      </c>
      <c r="AB241" s="193">
        <v>3.4886414126524885</v>
      </c>
      <c r="AC241" s="188">
        <v>2.660703801575425</v>
      </c>
      <c r="AD241" s="188">
        <v>2.5086858640770027</v>
      </c>
      <c r="AE241" s="194">
        <v>2.7067758948398302</v>
      </c>
      <c r="AF241" s="195">
        <v>0.50124612693743487</v>
      </c>
      <c r="AG241" s="196">
        <f t="shared" si="211"/>
        <v>-45.998979401897017</v>
      </c>
      <c r="AH241" s="193">
        <f t="shared" si="221"/>
        <v>13.230753158475807</v>
      </c>
      <c r="AI241" s="197">
        <f t="shared" si="222"/>
        <v>79.657071318543558</v>
      </c>
    </row>
    <row r="242" spans="1:35" ht="40.5" customHeight="1" x14ac:dyDescent="0.15">
      <c r="A242" s="641"/>
      <c r="B242" s="606"/>
      <c r="C242" s="600"/>
      <c r="D242" s="355" t="s">
        <v>490</v>
      </c>
      <c r="E242" s="138"/>
      <c r="F242" s="139">
        <v>41883</v>
      </c>
      <c r="G242" s="140">
        <v>1500</v>
      </c>
      <c r="H242" s="443" t="s">
        <v>83</v>
      </c>
      <c r="I242" s="141">
        <v>23.5</v>
      </c>
      <c r="J242" s="142">
        <v>15.7</v>
      </c>
      <c r="K242" s="143" t="s">
        <v>523</v>
      </c>
      <c r="L242" s="141">
        <v>6496</v>
      </c>
      <c r="M242" s="142">
        <v>4336</v>
      </c>
      <c r="N242" s="144">
        <f t="shared" si="207"/>
        <v>28.166656</v>
      </c>
      <c r="O242" s="145">
        <f t="shared" si="220"/>
        <v>3.6176108374384235</v>
      </c>
      <c r="P242" s="146">
        <v>83</v>
      </c>
      <c r="Q242" s="147">
        <v>24.2</v>
      </c>
      <c r="R242" s="147">
        <v>13.2</v>
      </c>
      <c r="S242" s="148">
        <v>1363</v>
      </c>
      <c r="T242" s="146">
        <v>84</v>
      </c>
      <c r="U242" s="149">
        <v>633</v>
      </c>
      <c r="V242" s="149">
        <v>2643</v>
      </c>
      <c r="W242" s="148">
        <v>38488</v>
      </c>
      <c r="X242" s="146">
        <v>30529</v>
      </c>
      <c r="Y242" s="150">
        <f t="shared" si="208"/>
        <v>2332.7536993463104</v>
      </c>
      <c r="Z242" s="151">
        <f t="shared" si="209"/>
        <v>28348.357142857141</v>
      </c>
      <c r="AA242" s="150">
        <f t="shared" si="210"/>
        <v>2166.1284351072882</v>
      </c>
      <c r="AB242" s="152">
        <v>5.4299986765965595</v>
      </c>
      <c r="AC242" s="147">
        <v>2.6507347595864066</v>
      </c>
      <c r="AD242" s="147">
        <v>2.5506848933929644</v>
      </c>
      <c r="AE242" s="153">
        <v>1.721694290868083</v>
      </c>
      <c r="AF242" s="154">
        <v>0.76166495650963761</v>
      </c>
      <c r="AG242" s="155">
        <f t="shared" si="211"/>
        <v>-42.364720508575942</v>
      </c>
      <c r="AH242" s="152">
        <f t="shared" si="221"/>
        <v>12.350025662992339</v>
      </c>
      <c r="AI242" s="156">
        <f t="shared" si="222"/>
        <v>74.354563435612803</v>
      </c>
    </row>
    <row r="243" spans="1:35" ht="40.5" customHeight="1" x14ac:dyDescent="0.15">
      <c r="A243" s="641"/>
      <c r="B243" s="606"/>
      <c r="C243" s="600"/>
      <c r="D243" s="355" t="s">
        <v>491</v>
      </c>
      <c r="E243" s="138"/>
      <c r="F243" s="139">
        <v>41760</v>
      </c>
      <c r="G243" s="140">
        <v>350</v>
      </c>
      <c r="H243" s="137" t="s">
        <v>482</v>
      </c>
      <c r="I243" s="141">
        <v>23.5</v>
      </c>
      <c r="J243" s="142">
        <v>15.7</v>
      </c>
      <c r="K243" s="143" t="s">
        <v>523</v>
      </c>
      <c r="L243" s="141">
        <v>5472</v>
      </c>
      <c r="M243" s="142">
        <v>3648</v>
      </c>
      <c r="N243" s="144">
        <f t="shared" si="207"/>
        <v>19.961856000000001</v>
      </c>
      <c r="O243" s="145">
        <f t="shared" si="220"/>
        <v>4.2945906432748533</v>
      </c>
      <c r="P243" s="146"/>
      <c r="Q243" s="147"/>
      <c r="R243" s="147"/>
      <c r="S243" s="148"/>
      <c r="T243" s="146"/>
      <c r="U243" s="149"/>
      <c r="V243" s="149"/>
      <c r="W243" s="148"/>
      <c r="X243" s="146"/>
      <c r="Y243" s="150">
        <f t="shared" si="208"/>
        <v>0</v>
      </c>
      <c r="Z243" s="151" t="e">
        <f t="shared" si="209"/>
        <v>#DIV/0!</v>
      </c>
      <c r="AA243" s="150" t="e">
        <f t="shared" si="210"/>
        <v>#DIV/0!</v>
      </c>
      <c r="AB243" s="152"/>
      <c r="AC243" s="147"/>
      <c r="AD243" s="147"/>
      <c r="AE243" s="153"/>
      <c r="AF243" s="154"/>
      <c r="AG243" s="155" t="e">
        <f t="shared" si="211"/>
        <v>#NUM!</v>
      </c>
      <c r="AH243" s="152" t="e">
        <f t="shared" si="221"/>
        <v>#DIV/0!</v>
      </c>
      <c r="AI243" s="156" t="e">
        <f t="shared" si="222"/>
        <v>#DIV/0!</v>
      </c>
    </row>
    <row r="244" spans="1:35" ht="40.5" customHeight="1" x14ac:dyDescent="0.15">
      <c r="A244" s="641"/>
      <c r="B244" s="606"/>
      <c r="C244" s="600"/>
      <c r="D244" s="355" t="s">
        <v>507</v>
      </c>
      <c r="E244" s="138"/>
      <c r="F244" s="139">
        <v>41640</v>
      </c>
      <c r="G244" s="140">
        <v>1000</v>
      </c>
      <c r="H244" s="137" t="s">
        <v>482</v>
      </c>
      <c r="I244" s="141">
        <v>23.5</v>
      </c>
      <c r="J244" s="142">
        <v>15.7</v>
      </c>
      <c r="K244" s="143" t="s">
        <v>523</v>
      </c>
      <c r="L244" s="141">
        <v>5546</v>
      </c>
      <c r="M244" s="142">
        <v>3714</v>
      </c>
      <c r="N244" s="144">
        <f t="shared" si="207"/>
        <v>20.597843999999998</v>
      </c>
      <c r="O244" s="145">
        <f t="shared" si="220"/>
        <v>4.2372881355932206</v>
      </c>
      <c r="P244" s="146">
        <v>76</v>
      </c>
      <c r="Q244" s="147">
        <v>23.5</v>
      </c>
      <c r="R244" s="147">
        <v>12.4</v>
      </c>
      <c r="S244" s="148">
        <v>1014</v>
      </c>
      <c r="T244" s="146">
        <v>83</v>
      </c>
      <c r="U244" s="149">
        <v>619</v>
      </c>
      <c r="V244" s="149">
        <v>2499</v>
      </c>
      <c r="W244" s="148">
        <v>17760</v>
      </c>
      <c r="X244" s="146">
        <v>27531</v>
      </c>
      <c r="Y244" s="150">
        <f t="shared" si="208"/>
        <v>1533.3665759999997</v>
      </c>
      <c r="Z244" s="151">
        <f t="shared" si="209"/>
        <v>25872.506024096387</v>
      </c>
      <c r="AA244" s="150">
        <f t="shared" si="210"/>
        <v>1440.995095518072</v>
      </c>
      <c r="AB244" s="152">
        <v>7.5035982620652266</v>
      </c>
      <c r="AC244" s="147">
        <v>3.9085531699859328</v>
      </c>
      <c r="AD244" s="147">
        <v>3.0598167306928556</v>
      </c>
      <c r="AE244" s="153">
        <v>2.6537780138947125</v>
      </c>
      <c r="AF244" s="154">
        <v>0.59494051658996328</v>
      </c>
      <c r="AG244" s="155">
        <f t="shared" si="211"/>
        <v>-44.510529075618436</v>
      </c>
      <c r="AH244" s="152">
        <f t="shared" si="221"/>
        <v>11.751549591580629</v>
      </c>
      <c r="AI244" s="156">
        <f t="shared" si="222"/>
        <v>70.751378451971533</v>
      </c>
    </row>
    <row r="245" spans="1:35" ht="40.5" customHeight="1" x14ac:dyDescent="0.15">
      <c r="A245" s="641"/>
      <c r="B245" s="606"/>
      <c r="C245" s="600"/>
      <c r="D245" s="355" t="s">
        <v>493</v>
      </c>
      <c r="E245" s="138"/>
      <c r="F245" s="139">
        <v>41426</v>
      </c>
      <c r="G245" s="140">
        <v>1300</v>
      </c>
      <c r="H245" s="137" t="s">
        <v>482</v>
      </c>
      <c r="I245" s="141">
        <v>23.5</v>
      </c>
      <c r="J245" s="142">
        <v>15.7</v>
      </c>
      <c r="K245" s="143" t="s">
        <v>523</v>
      </c>
      <c r="L245" s="141">
        <v>5546</v>
      </c>
      <c r="M245" s="142">
        <v>3714</v>
      </c>
      <c r="N245" s="144">
        <f t="shared" si="207"/>
        <v>20.597843999999998</v>
      </c>
      <c r="O245" s="145">
        <f t="shared" si="220"/>
        <v>4.2372881355932206</v>
      </c>
      <c r="P245" s="146">
        <v>75</v>
      </c>
      <c r="Q245" s="147">
        <v>23.4</v>
      </c>
      <c r="R245" s="147">
        <v>12.3</v>
      </c>
      <c r="S245" s="148">
        <v>910</v>
      </c>
      <c r="T245" s="146">
        <v>72</v>
      </c>
      <c r="U245" s="149">
        <v>581</v>
      </c>
      <c r="V245" s="149">
        <v>2289</v>
      </c>
      <c r="W245" s="148">
        <v>16393</v>
      </c>
      <c r="X245" s="146">
        <v>26852</v>
      </c>
      <c r="Y245" s="150">
        <f t="shared" si="208"/>
        <v>1495.5489919999998</v>
      </c>
      <c r="Z245" s="151">
        <f t="shared" si="209"/>
        <v>29089.666666666668</v>
      </c>
      <c r="AA245" s="150">
        <f t="shared" si="210"/>
        <v>1620.1780746666664</v>
      </c>
      <c r="AB245" s="152">
        <v>8.5030217268399415</v>
      </c>
      <c r="AC245" s="147">
        <v>3.8293943699482274</v>
      </c>
      <c r="AD245" s="147">
        <v>3.3886542992977544</v>
      </c>
      <c r="AE245" s="153">
        <v>3.0701548458366643</v>
      </c>
      <c r="AF245" s="154">
        <v>0.68426358227731832</v>
      </c>
      <c r="AG245" s="155">
        <f t="shared" si="211"/>
        <v>-43.295531466239936</v>
      </c>
      <c r="AH245" s="152">
        <f t="shared" si="221"/>
        <v>11.740243520230308</v>
      </c>
      <c r="AI245" s="156">
        <f t="shared" si="222"/>
        <v>70.683309119780262</v>
      </c>
    </row>
    <row r="246" spans="1:35" ht="40.5" customHeight="1" x14ac:dyDescent="0.15">
      <c r="A246" s="641"/>
      <c r="B246" s="606"/>
      <c r="C246" s="600"/>
      <c r="D246" s="355" t="s">
        <v>494</v>
      </c>
      <c r="E246" s="138"/>
      <c r="F246" s="139">
        <v>41395</v>
      </c>
      <c r="G246" s="140">
        <v>649</v>
      </c>
      <c r="H246" s="137" t="s">
        <v>482</v>
      </c>
      <c r="I246" s="141">
        <v>23.5</v>
      </c>
      <c r="J246" s="142">
        <v>15.7</v>
      </c>
      <c r="K246" s="143" t="s">
        <v>523</v>
      </c>
      <c r="L246" s="141">
        <v>5536</v>
      </c>
      <c r="M246" s="142">
        <v>3714</v>
      </c>
      <c r="N246" s="144">
        <f t="shared" si="207"/>
        <v>20.560704000000001</v>
      </c>
      <c r="O246" s="145">
        <f t="shared" si="220"/>
        <v>4.2449421965317917</v>
      </c>
      <c r="P246" s="146">
        <v>75</v>
      </c>
      <c r="Q246" s="147">
        <v>23.4</v>
      </c>
      <c r="R246" s="147">
        <v>12.3</v>
      </c>
      <c r="S246" s="148">
        <v>908</v>
      </c>
      <c r="T246" s="146">
        <v>72</v>
      </c>
      <c r="U246" s="149">
        <v>564</v>
      </c>
      <c r="V246" s="149">
        <v>2177</v>
      </c>
      <c r="W246" s="148">
        <v>15789</v>
      </c>
      <c r="X246" s="146">
        <v>23314</v>
      </c>
      <c r="Y246" s="150">
        <f t="shared" si="208"/>
        <v>1293.8181239366229</v>
      </c>
      <c r="Z246" s="151">
        <f t="shared" si="209"/>
        <v>25256.833333333332</v>
      </c>
      <c r="AA246" s="150">
        <f t="shared" si="210"/>
        <v>1401.6363009313413</v>
      </c>
      <c r="AB246" s="152">
        <v>7.5654475700620791</v>
      </c>
      <c r="AC246" s="147">
        <v>3.3317035202218324</v>
      </c>
      <c r="AD246" s="147">
        <v>2.7713742953111384</v>
      </c>
      <c r="AE246" s="153">
        <v>2.2837167462431491</v>
      </c>
      <c r="AF246" s="154">
        <v>0.64497913860473455</v>
      </c>
      <c r="AG246" s="155">
        <f t="shared" si="211"/>
        <v>-43.809086641724605</v>
      </c>
      <c r="AH246" s="152">
        <f t="shared" si="221"/>
        <v>11.704960712454907</v>
      </c>
      <c r="AI246" s="156">
        <f t="shared" si="222"/>
        <v>70.470885450347424</v>
      </c>
    </row>
    <row r="247" spans="1:35" ht="40.5" customHeight="1" x14ac:dyDescent="0.15">
      <c r="A247" s="641"/>
      <c r="B247" s="606"/>
      <c r="C247" s="600"/>
      <c r="D247" s="355" t="s">
        <v>495</v>
      </c>
      <c r="E247" s="138"/>
      <c r="F247" s="139">
        <v>41365</v>
      </c>
      <c r="G247" s="140">
        <v>600</v>
      </c>
      <c r="H247" s="137" t="s">
        <v>482</v>
      </c>
      <c r="I247" s="141">
        <v>23.5</v>
      </c>
      <c r="J247" s="142">
        <v>15.7</v>
      </c>
      <c r="K247" s="143" t="s">
        <v>523</v>
      </c>
      <c r="L247" s="141">
        <v>5530</v>
      </c>
      <c r="M247" s="142">
        <v>3694</v>
      </c>
      <c r="N247" s="144">
        <f t="shared" si="207"/>
        <v>20.427820000000001</v>
      </c>
      <c r="O247" s="145">
        <f t="shared" si="220"/>
        <v>4.2495479204339963</v>
      </c>
      <c r="P247" s="146">
        <v>73</v>
      </c>
      <c r="Q247" s="147">
        <v>23</v>
      </c>
      <c r="R247" s="147">
        <v>12.5</v>
      </c>
      <c r="S247" s="148">
        <v>852</v>
      </c>
      <c r="T247" s="146">
        <v>95</v>
      </c>
      <c r="U247" s="149">
        <v>759</v>
      </c>
      <c r="V247" s="149">
        <v>3035</v>
      </c>
      <c r="W247" s="148">
        <v>12095</v>
      </c>
      <c r="X247" s="146">
        <v>16928</v>
      </c>
      <c r="Y247" s="150">
        <f t="shared" si="208"/>
        <v>937.38972421910375</v>
      </c>
      <c r="Z247" s="151">
        <f t="shared" si="209"/>
        <v>13898.778947368421</v>
      </c>
      <c r="AA247" s="150">
        <f t="shared" si="210"/>
        <v>769.64629988515878</v>
      </c>
      <c r="AB247" s="152">
        <v>4.209946617742812</v>
      </c>
      <c r="AC247" s="147">
        <v>2.458140809993461</v>
      </c>
      <c r="AD247" s="147">
        <v>2.702023879554373</v>
      </c>
      <c r="AE247" s="153">
        <v>2.1140037182574547</v>
      </c>
      <c r="AF247" s="154">
        <v>0.79930968938781177</v>
      </c>
      <c r="AG247" s="155">
        <f t="shared" si="211"/>
        <v>-41.945698447917508</v>
      </c>
      <c r="AH247" s="152">
        <f t="shared" si="221"/>
        <v>11.68886858265674</v>
      </c>
      <c r="AI247" s="156">
        <f t="shared" si="222"/>
        <v>70.374001175080082</v>
      </c>
    </row>
    <row r="248" spans="1:35" ht="40.5" customHeight="1" x14ac:dyDescent="0.15">
      <c r="A248" s="641"/>
      <c r="B248" s="606"/>
      <c r="C248" s="600"/>
      <c r="D248" s="355" t="s">
        <v>496</v>
      </c>
      <c r="E248" s="138"/>
      <c r="F248" s="139">
        <v>41275</v>
      </c>
      <c r="G248" s="140">
        <v>750</v>
      </c>
      <c r="H248" s="137" t="s">
        <v>482</v>
      </c>
      <c r="I248" s="141">
        <v>23.5</v>
      </c>
      <c r="J248" s="142">
        <v>15.7</v>
      </c>
      <c r="K248" s="143" t="s">
        <v>523</v>
      </c>
      <c r="L248" s="141">
        <v>5546</v>
      </c>
      <c r="M248" s="142">
        <v>3714</v>
      </c>
      <c r="N248" s="144">
        <f t="shared" si="207"/>
        <v>20.597843999999998</v>
      </c>
      <c r="O248" s="145">
        <f t="shared" si="220"/>
        <v>4.2372881355932206</v>
      </c>
      <c r="P248" s="146">
        <v>76</v>
      </c>
      <c r="Q248" s="147">
        <v>23.6</v>
      </c>
      <c r="R248" s="147">
        <v>12.7</v>
      </c>
      <c r="S248" s="148">
        <v>942</v>
      </c>
      <c r="T248" s="146">
        <v>87</v>
      </c>
      <c r="U248" s="149">
        <v>649</v>
      </c>
      <c r="V248" s="149">
        <v>2621</v>
      </c>
      <c r="W248" s="148">
        <v>19964</v>
      </c>
      <c r="X248" s="146">
        <v>28280</v>
      </c>
      <c r="Y248" s="150">
        <f t="shared" si="208"/>
        <v>1575.0828799999997</v>
      </c>
      <c r="Z248" s="151">
        <f t="shared" si="209"/>
        <v>25354.482758620688</v>
      </c>
      <c r="AA248" s="150">
        <f t="shared" si="210"/>
        <v>1412.1432717241375</v>
      </c>
      <c r="AB248" s="152">
        <v>5.8169873502944025</v>
      </c>
      <c r="AC248" s="147">
        <v>4.0233448163861256</v>
      </c>
      <c r="AD248" s="147">
        <v>3.2829004060780993</v>
      </c>
      <c r="AE248" s="153">
        <v>2.7833278592977972</v>
      </c>
      <c r="AF248" s="154">
        <v>0.68994810358958591</v>
      </c>
      <c r="AG248" s="155">
        <f t="shared" si="211"/>
        <v>-43.223671494596758</v>
      </c>
      <c r="AH248" s="152">
        <f t="shared" si="221"/>
        <v>12.089681055846702</v>
      </c>
      <c r="AI248" s="156">
        <f t="shared" si="222"/>
        <v>72.787132716408976</v>
      </c>
    </row>
    <row r="249" spans="1:35" ht="40.5" customHeight="1" x14ac:dyDescent="0.15">
      <c r="A249" s="641"/>
      <c r="B249" s="606"/>
      <c r="C249" s="600"/>
      <c r="D249" s="355" t="s">
        <v>498</v>
      </c>
      <c r="E249" s="138"/>
      <c r="F249" s="139">
        <v>41000</v>
      </c>
      <c r="G249" s="140">
        <v>749</v>
      </c>
      <c r="H249" s="137" t="s">
        <v>482</v>
      </c>
      <c r="I249" s="141">
        <v>23.5</v>
      </c>
      <c r="J249" s="142">
        <v>15.7</v>
      </c>
      <c r="K249" s="143" t="s">
        <v>523</v>
      </c>
      <c r="L249" s="141">
        <v>5530</v>
      </c>
      <c r="M249" s="142">
        <v>3694</v>
      </c>
      <c r="N249" s="144">
        <f t="shared" si="207"/>
        <v>20.427820000000001</v>
      </c>
      <c r="O249" s="145">
        <f t="shared" si="220"/>
        <v>4.2495479204339963</v>
      </c>
      <c r="P249" s="146">
        <v>72</v>
      </c>
      <c r="Q249" s="147">
        <v>22.8</v>
      </c>
      <c r="R249" s="147">
        <v>12.4</v>
      </c>
      <c r="S249" s="148">
        <v>840</v>
      </c>
      <c r="T249" s="146">
        <v>101</v>
      </c>
      <c r="U249" s="149">
        <v>796</v>
      </c>
      <c r="V249" s="149">
        <v>3085</v>
      </c>
      <c r="W249" s="148">
        <v>12366</v>
      </c>
      <c r="X249" s="146">
        <v>21592</v>
      </c>
      <c r="Y249" s="150">
        <f t="shared" si="208"/>
        <v>1195.6591992756905</v>
      </c>
      <c r="Z249" s="151">
        <f t="shared" si="209"/>
        <v>16675.009900990099</v>
      </c>
      <c r="AA249" s="150">
        <f t="shared" si="210"/>
        <v>923.38037171785993</v>
      </c>
      <c r="AB249" s="152">
        <v>4.4743955360427581</v>
      </c>
      <c r="AC249" s="147">
        <v>2.6694139216873292</v>
      </c>
      <c r="AD249" s="147">
        <v>2.9516754973517196</v>
      </c>
      <c r="AE249" s="153">
        <v>2.3982306422963946</v>
      </c>
      <c r="AF249" s="154">
        <v>1.0106401333951707</v>
      </c>
      <c r="AG249" s="155">
        <f t="shared" si="211"/>
        <v>-39.908069190905231</v>
      </c>
      <c r="AH249" s="152">
        <f t="shared" si="221"/>
        <v>11.86370720146984</v>
      </c>
      <c r="AI249" s="156">
        <f t="shared" si="222"/>
        <v>71.426634548344168</v>
      </c>
    </row>
    <row r="250" spans="1:35" ht="40.5" customHeight="1" x14ac:dyDescent="0.15">
      <c r="A250" s="641"/>
      <c r="B250" s="606"/>
      <c r="C250" s="600"/>
      <c r="D250" s="355" t="s">
        <v>499</v>
      </c>
      <c r="E250" s="138"/>
      <c r="F250" s="139">
        <v>41000</v>
      </c>
      <c r="G250" s="140">
        <v>719</v>
      </c>
      <c r="H250" s="137" t="s">
        <v>482</v>
      </c>
      <c r="I250" s="141">
        <v>23.5</v>
      </c>
      <c r="J250" s="142">
        <v>15.7</v>
      </c>
      <c r="K250" s="143" t="s">
        <v>523</v>
      </c>
      <c r="L250" s="141">
        <v>5530</v>
      </c>
      <c r="M250" s="142">
        <v>3694</v>
      </c>
      <c r="N250" s="144">
        <f t="shared" si="207"/>
        <v>20.427820000000001</v>
      </c>
      <c r="O250" s="145">
        <f t="shared" si="220"/>
        <v>4.2495479204339963</v>
      </c>
      <c r="P250" s="146">
        <v>75</v>
      </c>
      <c r="Q250" s="147">
        <v>23.4</v>
      </c>
      <c r="R250" s="147">
        <v>12.9</v>
      </c>
      <c r="S250" s="148">
        <v>785</v>
      </c>
      <c r="T250" s="146">
        <v>81</v>
      </c>
      <c r="U250" s="149">
        <v>615</v>
      </c>
      <c r="V250" s="149">
        <v>2538</v>
      </c>
      <c r="W250" s="148">
        <v>10705</v>
      </c>
      <c r="X250" s="146">
        <v>16515</v>
      </c>
      <c r="Y250" s="150">
        <f t="shared" si="208"/>
        <v>914.51980715255775</v>
      </c>
      <c r="Z250" s="151">
        <f t="shared" si="209"/>
        <v>15903.333333333334</v>
      </c>
      <c r="AA250" s="150">
        <f t="shared" si="210"/>
        <v>880.64870318394458</v>
      </c>
      <c r="AB250" s="152">
        <v>2.9567235968424703</v>
      </c>
      <c r="AC250" s="147">
        <v>1.9287748778277662</v>
      </c>
      <c r="AD250" s="147">
        <v>2.4594513861802865</v>
      </c>
      <c r="AE250" s="153">
        <v>1.8174596916235743</v>
      </c>
      <c r="AF250" s="154">
        <v>0.70205860777110496</v>
      </c>
      <c r="AG250" s="155">
        <f t="shared" si="211"/>
        <v>-43.072532630077689</v>
      </c>
      <c r="AH250" s="152">
        <f t="shared" si="221"/>
        <v>12.393042182734868</v>
      </c>
      <c r="AI250" s="156">
        <f t="shared" si="222"/>
        <v>74.613548690644279</v>
      </c>
    </row>
    <row r="251" spans="1:35" ht="40.5" customHeight="1" x14ac:dyDescent="0.15">
      <c r="A251" s="641"/>
      <c r="B251" s="606"/>
      <c r="C251" s="600"/>
      <c r="D251" s="355" t="s">
        <v>500</v>
      </c>
      <c r="E251" s="138"/>
      <c r="F251" s="139">
        <v>41000</v>
      </c>
      <c r="G251" s="140">
        <v>899</v>
      </c>
      <c r="H251" s="137" t="s">
        <v>482</v>
      </c>
      <c r="I251" s="141">
        <v>23.5</v>
      </c>
      <c r="J251" s="142">
        <v>15.7</v>
      </c>
      <c r="K251" s="143" t="s">
        <v>523</v>
      </c>
      <c r="L251" s="141">
        <v>5530</v>
      </c>
      <c r="M251" s="142">
        <v>3694</v>
      </c>
      <c r="N251" s="144">
        <f t="shared" si="207"/>
        <v>20.427820000000001</v>
      </c>
      <c r="O251" s="145">
        <f t="shared" si="220"/>
        <v>4.2495479204339963</v>
      </c>
      <c r="P251" s="146">
        <v>71</v>
      </c>
      <c r="Q251" s="147">
        <v>22.8</v>
      </c>
      <c r="R251" s="147">
        <v>12.5</v>
      </c>
      <c r="S251" s="148">
        <v>719</v>
      </c>
      <c r="T251" s="146">
        <v>91</v>
      </c>
      <c r="U251" s="149">
        <v>725</v>
      </c>
      <c r="V251" s="149">
        <v>2909</v>
      </c>
      <c r="W251" s="148">
        <v>11459</v>
      </c>
      <c r="X251" s="146">
        <v>17179</v>
      </c>
      <c r="Y251" s="150">
        <f t="shared" si="208"/>
        <v>951.28887478497063</v>
      </c>
      <c r="Z251" s="151">
        <f t="shared" si="209"/>
        <v>14724.857142857143</v>
      </c>
      <c r="AA251" s="150">
        <f t="shared" si="210"/>
        <v>815.39046410140338</v>
      </c>
      <c r="AB251" s="152">
        <v>4.1075960875978819</v>
      </c>
      <c r="AC251" s="147">
        <v>3.0381892179807997</v>
      </c>
      <c r="AD251" s="147">
        <v>3.4565201516209743</v>
      </c>
      <c r="AE251" s="153">
        <v>2.6354679373293926</v>
      </c>
      <c r="AF251" s="154">
        <v>1.4521962188470561</v>
      </c>
      <c r="AG251" s="155">
        <f t="shared" si="211"/>
        <v>-36.75949396741445</v>
      </c>
      <c r="AH251" s="152">
        <f t="shared" si="221"/>
        <v>11.807671692936609</v>
      </c>
      <c r="AI251" s="156">
        <f t="shared" si="222"/>
        <v>71.089267170528416</v>
      </c>
    </row>
    <row r="252" spans="1:35" ht="40.5" customHeight="1" x14ac:dyDescent="0.15">
      <c r="A252" s="641"/>
      <c r="B252" s="606"/>
      <c r="C252" s="600"/>
      <c r="D252" s="355" t="s">
        <v>501</v>
      </c>
      <c r="E252" s="138"/>
      <c r="F252" s="139">
        <v>40787</v>
      </c>
      <c r="G252" s="140">
        <v>899</v>
      </c>
      <c r="H252" s="137" t="s">
        <v>482</v>
      </c>
      <c r="I252" s="141">
        <v>23.5</v>
      </c>
      <c r="J252" s="142">
        <v>15.7</v>
      </c>
      <c r="K252" s="143" t="s">
        <v>523</v>
      </c>
      <c r="L252" s="141">
        <v>5528</v>
      </c>
      <c r="M252" s="142">
        <v>3662</v>
      </c>
      <c r="N252" s="144">
        <f t="shared" si="207"/>
        <v>20.243535999999999</v>
      </c>
      <c r="O252" s="145">
        <f t="shared" si="220"/>
        <v>4.2510853835021711</v>
      </c>
      <c r="P252" s="146">
        <v>69</v>
      </c>
      <c r="Q252" s="147">
        <v>22.6</v>
      </c>
      <c r="R252" s="147">
        <v>12.6</v>
      </c>
      <c r="S252" s="148">
        <v>618</v>
      </c>
      <c r="T252" s="146">
        <v>86</v>
      </c>
      <c r="U252" s="149">
        <v>682</v>
      </c>
      <c r="V252" s="149">
        <v>2682</v>
      </c>
      <c r="W252" s="148">
        <v>10629</v>
      </c>
      <c r="X252" s="146">
        <v>19216</v>
      </c>
      <c r="Y252" s="150">
        <f t="shared" si="208"/>
        <v>1063.3184125740152</v>
      </c>
      <c r="Z252" s="151">
        <f t="shared" si="209"/>
        <v>17428.465116279069</v>
      </c>
      <c r="AA252" s="150">
        <f t="shared" si="210"/>
        <v>964.40507186945558</v>
      </c>
      <c r="AB252" s="152">
        <v>4.4668722468599098</v>
      </c>
      <c r="AC252" s="147">
        <v>3.2406499291345043</v>
      </c>
      <c r="AD252" s="147">
        <v>4.0336867804092824</v>
      </c>
      <c r="AE252" s="153">
        <v>1.8441239503306006</v>
      </c>
      <c r="AF252" s="154">
        <v>2.2021292577176133</v>
      </c>
      <c r="AG252" s="155">
        <f t="shared" si="211"/>
        <v>-33.14314385927468</v>
      </c>
      <c r="AH252" s="152">
        <f t="shared" si="221"/>
        <v>11.92989290590455</v>
      </c>
      <c r="AI252" s="156">
        <f t="shared" si="222"/>
        <v>71.825112194724142</v>
      </c>
    </row>
    <row r="253" spans="1:35" ht="40.5" customHeight="1" x14ac:dyDescent="0.15">
      <c r="A253" s="641"/>
      <c r="B253" s="606"/>
      <c r="C253" s="600"/>
      <c r="D253" s="355" t="s">
        <v>502</v>
      </c>
      <c r="E253" s="138"/>
      <c r="F253" s="139">
        <v>40513</v>
      </c>
      <c r="G253" s="140">
        <v>649</v>
      </c>
      <c r="H253" s="137" t="s">
        <v>482</v>
      </c>
      <c r="I253" s="141">
        <v>23.4</v>
      </c>
      <c r="J253" s="142">
        <v>15.6</v>
      </c>
      <c r="K253" s="143" t="s">
        <v>523</v>
      </c>
      <c r="L253" s="141">
        <v>4592</v>
      </c>
      <c r="M253" s="142">
        <v>3056</v>
      </c>
      <c r="N253" s="144">
        <f t="shared" si="207"/>
        <v>14.033151999999999</v>
      </c>
      <c r="O253" s="145">
        <f t="shared" si="220"/>
        <v>5.0958188153310102</v>
      </c>
      <c r="P253" s="146">
        <v>63</v>
      </c>
      <c r="Q253" s="147">
        <v>22.7</v>
      </c>
      <c r="R253" s="147">
        <v>10.8</v>
      </c>
      <c r="S253" s="148">
        <v>553</v>
      </c>
      <c r="T253" s="146">
        <v>84</v>
      </c>
      <c r="U253" s="149">
        <v>646</v>
      </c>
      <c r="V253" s="149">
        <v>2321</v>
      </c>
      <c r="W253" s="148">
        <v>2321</v>
      </c>
      <c r="X253" s="146">
        <v>23915</v>
      </c>
      <c r="Y253" s="150">
        <f t="shared" si="208"/>
        <v>920.96352282854855</v>
      </c>
      <c r="Z253" s="151">
        <f t="shared" si="209"/>
        <v>22206.785714285714</v>
      </c>
      <c r="AA253" s="150">
        <f t="shared" si="210"/>
        <v>855.18041405508075</v>
      </c>
      <c r="AB253" s="152">
        <v>17.907463088763144</v>
      </c>
      <c r="AC253" s="147">
        <v>8.4722073247049128</v>
      </c>
      <c r="AD253" s="147">
        <v>8.3305144538204914</v>
      </c>
      <c r="AE253" s="153">
        <v>8.3305144538204914</v>
      </c>
      <c r="AF253" s="154">
        <v>0.53309940369720199</v>
      </c>
      <c r="AG253" s="155">
        <f t="shared" si="211"/>
        <v>-45.463836065169815</v>
      </c>
      <c r="AH253" s="152">
        <f t="shared" si="221"/>
        <v>10.276223903729711</v>
      </c>
      <c r="AI253" s="156">
        <f t="shared" si="222"/>
        <v>61.869032743637092</v>
      </c>
    </row>
    <row r="254" spans="1:35" ht="40.5" customHeight="1" x14ac:dyDescent="0.15">
      <c r="A254" s="641"/>
      <c r="B254" s="606"/>
      <c r="C254" s="600"/>
      <c r="D254" s="355" t="s">
        <v>503</v>
      </c>
      <c r="E254" s="138"/>
      <c r="F254" s="139">
        <v>40422</v>
      </c>
      <c r="G254" s="140">
        <v>499</v>
      </c>
      <c r="H254" s="137" t="s">
        <v>482</v>
      </c>
      <c r="I254" s="141">
        <v>23.4</v>
      </c>
      <c r="J254" s="142">
        <v>15.6</v>
      </c>
      <c r="K254" s="143" t="s">
        <v>523</v>
      </c>
      <c r="L254" s="141">
        <v>4704</v>
      </c>
      <c r="M254" s="142">
        <v>3124</v>
      </c>
      <c r="N254" s="144">
        <f t="shared" si="207"/>
        <v>14.695296000000001</v>
      </c>
      <c r="O254" s="145">
        <f t="shared" si="220"/>
        <v>4.9744897959183669</v>
      </c>
      <c r="P254" s="146">
        <v>62</v>
      </c>
      <c r="Q254" s="147">
        <v>22.6</v>
      </c>
      <c r="R254" s="147">
        <v>10.7</v>
      </c>
      <c r="S254" s="148">
        <v>563</v>
      </c>
      <c r="T254" s="146">
        <v>90</v>
      </c>
      <c r="U254" s="149">
        <v>768</v>
      </c>
      <c r="V254" s="149">
        <v>2479</v>
      </c>
      <c r="W254" s="148">
        <v>4771</v>
      </c>
      <c r="X254" s="146">
        <v>25493</v>
      </c>
      <c r="Y254" s="150">
        <f t="shared" si="208"/>
        <v>1030.205483760684</v>
      </c>
      <c r="Z254" s="151">
        <f t="shared" si="209"/>
        <v>22093.933333333334</v>
      </c>
      <c r="AA254" s="150">
        <f t="shared" si="210"/>
        <v>892.84475259259284</v>
      </c>
      <c r="AB254" s="152">
        <v>18.051638172480356</v>
      </c>
      <c r="AC254" s="147">
        <v>8.3396925649575468</v>
      </c>
      <c r="AD254" s="147">
        <v>9.0472781678601439</v>
      </c>
      <c r="AE254" s="153">
        <v>9.3057131646328308</v>
      </c>
      <c r="AF254" s="154">
        <v>0.46560828896692497</v>
      </c>
      <c r="AG254" s="155">
        <f t="shared" si="211"/>
        <v>-46.63958593569631</v>
      </c>
      <c r="AH254" s="152">
        <f t="shared" si="221"/>
        <v>10.257304799443698</v>
      </c>
      <c r="AI254" s="156">
        <f t="shared" si="222"/>
        <v>61.755128386013396</v>
      </c>
    </row>
    <row r="255" spans="1:35" ht="40.5" customHeight="1" x14ac:dyDescent="0.15">
      <c r="A255" s="641"/>
      <c r="B255" s="546"/>
      <c r="C255" s="542"/>
      <c r="D255" s="199" t="s">
        <v>505</v>
      </c>
      <c r="E255" s="158"/>
      <c r="F255" s="159">
        <v>40179</v>
      </c>
      <c r="G255" s="160">
        <v>610</v>
      </c>
      <c r="H255" s="157" t="s">
        <v>482</v>
      </c>
      <c r="I255" s="161">
        <v>23.4</v>
      </c>
      <c r="J255" s="162">
        <v>15.6</v>
      </c>
      <c r="K255" s="163" t="s">
        <v>523</v>
      </c>
      <c r="L255" s="161">
        <v>4592</v>
      </c>
      <c r="M255" s="162">
        <v>3056</v>
      </c>
      <c r="N255" s="164">
        <f t="shared" si="207"/>
        <v>14.033151999999999</v>
      </c>
      <c r="O255" s="165">
        <f t="shared" si="220"/>
        <v>5.0958188153310102</v>
      </c>
      <c r="P255" s="166">
        <v>63</v>
      </c>
      <c r="Q255" s="167">
        <v>22.8</v>
      </c>
      <c r="R255" s="167">
        <v>10.8</v>
      </c>
      <c r="S255" s="168">
        <v>572</v>
      </c>
      <c r="T255" s="166">
        <v>78</v>
      </c>
      <c r="U255" s="169">
        <v>638</v>
      </c>
      <c r="V255" s="169">
        <v>2167</v>
      </c>
      <c r="W255" s="168">
        <v>2167</v>
      </c>
      <c r="X255" s="166">
        <v>27179</v>
      </c>
      <c r="Y255" s="170">
        <f t="shared" si="208"/>
        <v>1046.6597360216233</v>
      </c>
      <c r="Z255" s="171">
        <f t="shared" si="209"/>
        <v>27179</v>
      </c>
      <c r="AA255" s="170">
        <f t="shared" si="210"/>
        <v>1046.6597360216233</v>
      </c>
      <c r="AB255" s="172">
        <v>20.149352922400759</v>
      </c>
      <c r="AC255" s="167">
        <v>8.6896307394436505</v>
      </c>
      <c r="AD255" s="167">
        <v>8.9459102910805068</v>
      </c>
      <c r="AE255" s="173">
        <v>8.9459102910805068</v>
      </c>
      <c r="AF255" s="174">
        <v>0.52175032142460953</v>
      </c>
      <c r="AG255" s="175">
        <f t="shared" si="211"/>
        <v>-45.650745494300807</v>
      </c>
      <c r="AH255" s="172">
        <f t="shared" si="221"/>
        <v>10.397543151806175</v>
      </c>
      <c r="AI255" s="176">
        <f t="shared" si="222"/>
        <v>62.599447398085402</v>
      </c>
    </row>
    <row r="256" spans="1:35" ht="40.5" customHeight="1" x14ac:dyDescent="0.15">
      <c r="A256" s="641"/>
      <c r="B256" s="589" t="s">
        <v>459</v>
      </c>
      <c r="C256" s="574" t="s">
        <v>223</v>
      </c>
      <c r="D256" s="177" t="s">
        <v>460</v>
      </c>
      <c r="E256" s="178"/>
      <c r="F256" s="179">
        <v>42370</v>
      </c>
      <c r="G256" s="180">
        <v>2950</v>
      </c>
      <c r="H256" s="181" t="s">
        <v>452</v>
      </c>
      <c r="I256" s="182">
        <v>23.6</v>
      </c>
      <c r="J256" s="183">
        <v>15.7</v>
      </c>
      <c r="K256" s="280" t="s">
        <v>523</v>
      </c>
      <c r="L256" s="182">
        <v>4928</v>
      </c>
      <c r="M256" s="183">
        <v>3264</v>
      </c>
      <c r="N256" s="185">
        <f t="shared" ref="N256" si="223">L256*M256/1000000</f>
        <v>16.084992</v>
      </c>
      <c r="O256" s="186">
        <f t="shared" si="220"/>
        <v>4.7889610389610384</v>
      </c>
      <c r="P256" s="187"/>
      <c r="Q256" s="188"/>
      <c r="R256" s="188"/>
      <c r="S256" s="189"/>
      <c r="T256" s="187"/>
      <c r="U256" s="190"/>
      <c r="V256" s="190"/>
      <c r="W256" s="189"/>
      <c r="X256" s="187"/>
      <c r="Y256" s="191">
        <f t="shared" ref="Y256" si="224">X256/(O256)^2</f>
        <v>0</v>
      </c>
      <c r="Z256" s="192" t="e">
        <f t="shared" ref="Z256" si="225">78*X256/T256</f>
        <v>#DIV/0!</v>
      </c>
      <c r="AA256" s="191" t="e">
        <f t="shared" ref="AA256" si="226">Z256/(O256)^2</f>
        <v>#DIV/0!</v>
      </c>
      <c r="AB256" s="193"/>
      <c r="AC256" s="188"/>
      <c r="AD256" s="188"/>
      <c r="AE256" s="194"/>
      <c r="AF256" s="195"/>
      <c r="AG256" s="196" t="e">
        <f t="shared" ref="AG256" si="227">20*LOG(AF256/100)</f>
        <v>#NUM!</v>
      </c>
      <c r="AH256" s="193" t="e">
        <f t="shared" si="221"/>
        <v>#DIV/0!</v>
      </c>
      <c r="AI256" s="197" t="e">
        <f t="shared" si="222"/>
        <v>#DIV/0!</v>
      </c>
    </row>
    <row r="257" spans="1:35" ht="40.5" customHeight="1" x14ac:dyDescent="0.15">
      <c r="A257" s="641"/>
      <c r="B257" s="671"/>
      <c r="C257" s="562"/>
      <c r="D257" s="198" t="s">
        <v>466</v>
      </c>
      <c r="E257" s="138"/>
      <c r="F257" s="139">
        <v>41883</v>
      </c>
      <c r="G257" s="140">
        <v>2295</v>
      </c>
      <c r="H257" s="137" t="s">
        <v>482</v>
      </c>
      <c r="I257" s="141">
        <v>23.6</v>
      </c>
      <c r="J257" s="142">
        <v>15.8</v>
      </c>
      <c r="K257" s="143" t="s">
        <v>523</v>
      </c>
      <c r="L257" s="141">
        <v>4928</v>
      </c>
      <c r="M257" s="142">
        <v>3264</v>
      </c>
      <c r="N257" s="144">
        <f t="shared" ref="N257:N263" si="228">L257*M257/1000000</f>
        <v>16.084992</v>
      </c>
      <c r="O257" s="145">
        <f t="shared" si="220"/>
        <v>4.7889610389610384</v>
      </c>
      <c r="P257" s="146"/>
      <c r="Q257" s="147"/>
      <c r="R257" s="147"/>
      <c r="S257" s="148"/>
      <c r="T257" s="146"/>
      <c r="U257" s="149"/>
      <c r="V257" s="149"/>
      <c r="W257" s="148"/>
      <c r="X257" s="146"/>
      <c r="Y257" s="150">
        <f t="shared" ref="Y257:Y263" si="229">X257/(O257)^2</f>
        <v>0</v>
      </c>
      <c r="Z257" s="151" t="e">
        <f t="shared" ref="Z257:Z263" si="230">78*X257/T257</f>
        <v>#DIV/0!</v>
      </c>
      <c r="AA257" s="150" t="e">
        <f t="shared" ref="AA257:AA263" si="231">Z257/(O257)^2</f>
        <v>#DIV/0!</v>
      </c>
      <c r="AB257" s="152"/>
      <c r="AC257" s="147"/>
      <c r="AD257" s="147"/>
      <c r="AE257" s="153"/>
      <c r="AF257" s="154"/>
      <c r="AG257" s="155" t="e">
        <f t="shared" ref="AG257:AG263" si="232">20*LOG(AF257/100)</f>
        <v>#NUM!</v>
      </c>
      <c r="AH257" s="152" t="e">
        <f t="shared" si="221"/>
        <v>#DIV/0!</v>
      </c>
      <c r="AI257" s="156" t="e">
        <f t="shared" si="222"/>
        <v>#DIV/0!</v>
      </c>
    </row>
    <row r="258" spans="1:35" ht="40.5" customHeight="1" x14ac:dyDescent="0.15">
      <c r="A258" s="641"/>
      <c r="B258" s="671"/>
      <c r="C258" s="562"/>
      <c r="D258" s="198" t="s">
        <v>467</v>
      </c>
      <c r="E258" s="138"/>
      <c r="F258" s="139">
        <v>41883</v>
      </c>
      <c r="G258" s="140">
        <v>1795</v>
      </c>
      <c r="H258" s="137" t="s">
        <v>482</v>
      </c>
      <c r="I258" s="141">
        <v>23.6</v>
      </c>
      <c r="J258" s="142">
        <v>15.7</v>
      </c>
      <c r="K258" s="143" t="s">
        <v>523</v>
      </c>
      <c r="L258" s="141">
        <v>4928</v>
      </c>
      <c r="M258" s="142">
        <v>3264</v>
      </c>
      <c r="N258" s="144">
        <f t="shared" si="228"/>
        <v>16.084992</v>
      </c>
      <c r="O258" s="145">
        <f t="shared" si="220"/>
        <v>4.7889610389610384</v>
      </c>
      <c r="P258" s="146"/>
      <c r="Q258" s="147"/>
      <c r="R258" s="147"/>
      <c r="S258" s="148"/>
      <c r="T258" s="146"/>
      <c r="U258" s="149"/>
      <c r="V258" s="149"/>
      <c r="W258" s="148"/>
      <c r="X258" s="146"/>
      <c r="Y258" s="150">
        <f t="shared" si="229"/>
        <v>0</v>
      </c>
      <c r="Z258" s="151" t="e">
        <f t="shared" si="230"/>
        <v>#DIV/0!</v>
      </c>
      <c r="AA258" s="150" t="e">
        <f t="shared" si="231"/>
        <v>#DIV/0!</v>
      </c>
      <c r="AB258" s="152"/>
      <c r="AC258" s="147"/>
      <c r="AD258" s="147"/>
      <c r="AE258" s="153"/>
      <c r="AF258" s="154"/>
      <c r="AG258" s="155" t="e">
        <f t="shared" si="232"/>
        <v>#NUM!</v>
      </c>
      <c r="AH258" s="152" t="e">
        <f t="shared" si="221"/>
        <v>#DIV/0!</v>
      </c>
      <c r="AI258" s="156" t="e">
        <f t="shared" si="222"/>
        <v>#DIV/0!</v>
      </c>
    </row>
    <row r="259" spans="1:35" ht="40.5" customHeight="1" x14ac:dyDescent="0.15">
      <c r="A259" s="641"/>
      <c r="B259" s="671"/>
      <c r="C259" s="562"/>
      <c r="D259" s="198" t="s">
        <v>471</v>
      </c>
      <c r="E259" s="138"/>
      <c r="F259" s="139">
        <v>41426</v>
      </c>
      <c r="G259" s="140">
        <v>2850</v>
      </c>
      <c r="H259" s="137" t="s">
        <v>482</v>
      </c>
      <c r="I259" s="141">
        <v>23.6</v>
      </c>
      <c r="J259" s="142">
        <v>15.7</v>
      </c>
      <c r="K259" s="143" t="s">
        <v>523</v>
      </c>
      <c r="L259" s="141">
        <v>4944</v>
      </c>
      <c r="M259" s="142">
        <v>3274</v>
      </c>
      <c r="N259" s="144">
        <f t="shared" si="228"/>
        <v>16.186655999999999</v>
      </c>
      <c r="O259" s="145">
        <f t="shared" si="220"/>
        <v>4.7734627831715217</v>
      </c>
      <c r="P259" s="146">
        <v>78</v>
      </c>
      <c r="Q259" s="147">
        <v>23.4</v>
      </c>
      <c r="R259" s="147">
        <v>12.7</v>
      </c>
      <c r="S259" s="148">
        <v>1320</v>
      </c>
      <c r="T259" s="146">
        <v>118</v>
      </c>
      <c r="U259" s="149">
        <v>1016</v>
      </c>
      <c r="V259" s="149">
        <v>4118</v>
      </c>
      <c r="W259" s="148">
        <v>15771</v>
      </c>
      <c r="X259" s="146">
        <v>42350</v>
      </c>
      <c r="Y259" s="150">
        <f t="shared" si="229"/>
        <v>1858.6017121516802</v>
      </c>
      <c r="Z259" s="151">
        <f t="shared" si="230"/>
        <v>27994.067796610168</v>
      </c>
      <c r="AA259" s="150">
        <f t="shared" si="231"/>
        <v>1228.5672334561953</v>
      </c>
      <c r="AB259" s="152">
        <v>5.3554192514189678</v>
      </c>
      <c r="AC259" s="147">
        <v>2.5730731481724693</v>
      </c>
      <c r="AD259" s="147">
        <v>2.5722366800812733</v>
      </c>
      <c r="AE259" s="153">
        <v>2.1444154814403893</v>
      </c>
      <c r="AF259" s="154">
        <v>0.31544079006437464</v>
      </c>
      <c r="AG259" s="155">
        <f t="shared" si="232"/>
        <v>-50.021642963677103</v>
      </c>
      <c r="AH259" s="152">
        <f t="shared" si="221"/>
        <v>12.351833997176737</v>
      </c>
      <c r="AI259" s="156">
        <f t="shared" si="222"/>
        <v>74.365450692246569</v>
      </c>
    </row>
    <row r="260" spans="1:35" ht="40.5" customHeight="1" x14ac:dyDescent="0.15">
      <c r="A260" s="641"/>
      <c r="B260" s="671"/>
      <c r="C260" s="561"/>
      <c r="D260" s="199" t="s">
        <v>477</v>
      </c>
      <c r="E260" s="158"/>
      <c r="F260" s="159">
        <v>41030</v>
      </c>
      <c r="G260" s="160">
        <v>1995</v>
      </c>
      <c r="H260" s="157" t="s">
        <v>482</v>
      </c>
      <c r="I260" s="161">
        <v>23.6</v>
      </c>
      <c r="J260" s="162">
        <v>15.8</v>
      </c>
      <c r="K260" s="163" t="s">
        <v>523</v>
      </c>
      <c r="L260" s="161">
        <v>4928</v>
      </c>
      <c r="M260" s="162">
        <v>3264</v>
      </c>
      <c r="N260" s="164">
        <f t="shared" si="228"/>
        <v>16.084992</v>
      </c>
      <c r="O260" s="165">
        <f t="shared" si="220"/>
        <v>4.7889610389610384</v>
      </c>
      <c r="P260" s="166"/>
      <c r="Q260" s="167"/>
      <c r="R260" s="167"/>
      <c r="S260" s="168"/>
      <c r="T260" s="166"/>
      <c r="U260" s="169"/>
      <c r="V260" s="169"/>
      <c r="W260" s="168"/>
      <c r="X260" s="166"/>
      <c r="Y260" s="170">
        <f t="shared" si="229"/>
        <v>0</v>
      </c>
      <c r="Z260" s="171" t="e">
        <f t="shared" si="230"/>
        <v>#DIV/0!</v>
      </c>
      <c r="AA260" s="170" t="e">
        <f t="shared" si="231"/>
        <v>#DIV/0!</v>
      </c>
      <c r="AB260" s="172"/>
      <c r="AC260" s="167"/>
      <c r="AD260" s="167"/>
      <c r="AE260" s="173"/>
      <c r="AF260" s="174"/>
      <c r="AG260" s="175" t="e">
        <f t="shared" si="232"/>
        <v>#NUM!</v>
      </c>
      <c r="AH260" s="172" t="e">
        <f t="shared" si="221"/>
        <v>#DIV/0!</v>
      </c>
      <c r="AI260" s="176" t="e">
        <f t="shared" si="222"/>
        <v>#DIV/0!</v>
      </c>
    </row>
    <row r="261" spans="1:35" ht="40.5" customHeight="1" thickBot="1" x14ac:dyDescent="0.2">
      <c r="A261" s="642"/>
      <c r="B261" s="590"/>
      <c r="C261" s="387" t="s">
        <v>517</v>
      </c>
      <c r="D261" s="388" t="s">
        <v>469</v>
      </c>
      <c r="E261" s="360"/>
      <c r="F261" s="361">
        <v>41730</v>
      </c>
      <c r="G261" s="362">
        <v>1850</v>
      </c>
      <c r="H261" s="363" t="s">
        <v>83</v>
      </c>
      <c r="I261" s="364">
        <v>23.6</v>
      </c>
      <c r="J261" s="365">
        <v>15.7</v>
      </c>
      <c r="K261" s="366" t="s">
        <v>523</v>
      </c>
      <c r="L261" s="364">
        <v>4944</v>
      </c>
      <c r="M261" s="365">
        <v>3278</v>
      </c>
      <c r="N261" s="367">
        <f t="shared" si="228"/>
        <v>16.206432</v>
      </c>
      <c r="O261" s="368">
        <f t="shared" si="220"/>
        <v>4.7734627831715217</v>
      </c>
      <c r="P261" s="369">
        <v>75</v>
      </c>
      <c r="Q261" s="370">
        <v>23</v>
      </c>
      <c r="R261" s="370">
        <v>12.7</v>
      </c>
      <c r="S261" s="371">
        <v>1082</v>
      </c>
      <c r="T261" s="369">
        <v>116</v>
      </c>
      <c r="U261" s="372">
        <v>1001</v>
      </c>
      <c r="V261" s="372">
        <v>4111</v>
      </c>
      <c r="W261" s="371">
        <v>15693</v>
      </c>
      <c r="X261" s="369">
        <v>35036</v>
      </c>
      <c r="Y261" s="373">
        <f t="shared" si="229"/>
        <v>1537.6143940247052</v>
      </c>
      <c r="Z261" s="374">
        <f t="shared" si="230"/>
        <v>23558.689655172413</v>
      </c>
      <c r="AA261" s="373">
        <f t="shared" si="231"/>
        <v>1033.9131270166122</v>
      </c>
      <c r="AB261" s="375">
        <v>4.4191027752695318</v>
      </c>
      <c r="AC261" s="370">
        <v>2.786165712105531</v>
      </c>
      <c r="AD261" s="370">
        <v>2.5356162936974265</v>
      </c>
      <c r="AE261" s="376">
        <v>2.0431108360629477</v>
      </c>
      <c r="AF261" s="377">
        <v>0.53209640802975999</v>
      </c>
      <c r="AG261" s="378">
        <f t="shared" si="232"/>
        <v>-45.480193456277959</v>
      </c>
      <c r="AH261" s="375">
        <f t="shared" si="221"/>
        <v>12.380218193299857</v>
      </c>
      <c r="AI261" s="379">
        <f t="shared" si="222"/>
        <v>74.536340580963952</v>
      </c>
    </row>
    <row r="262" spans="1:35" ht="40.5" customHeight="1" x14ac:dyDescent="0.15">
      <c r="A262" s="565" t="s">
        <v>528</v>
      </c>
      <c r="B262" s="643" t="s">
        <v>51</v>
      </c>
      <c r="C262" s="560" t="s">
        <v>223</v>
      </c>
      <c r="D262" s="117" t="s">
        <v>132</v>
      </c>
      <c r="E262" s="118"/>
      <c r="F262" s="119">
        <v>41671</v>
      </c>
      <c r="G262" s="120">
        <v>800</v>
      </c>
      <c r="H262" s="117" t="s">
        <v>83</v>
      </c>
      <c r="I262" s="121">
        <v>17.899999999999999</v>
      </c>
      <c r="J262" s="122">
        <v>13.4</v>
      </c>
      <c r="K262" s="381" t="s">
        <v>521</v>
      </c>
      <c r="L262" s="121">
        <v>4432</v>
      </c>
      <c r="M262" s="122">
        <v>3326</v>
      </c>
      <c r="N262" s="124">
        <f t="shared" si="228"/>
        <v>14.740831999999999</v>
      </c>
      <c r="O262" s="125">
        <f t="shared" si="220"/>
        <v>4.0388086642599275</v>
      </c>
      <c r="P262" s="126">
        <v>58</v>
      </c>
      <c r="Q262" s="127">
        <v>21.5</v>
      </c>
      <c r="R262" s="127">
        <v>10.8</v>
      </c>
      <c r="S262" s="128">
        <v>581</v>
      </c>
      <c r="T262" s="126">
        <v>97</v>
      </c>
      <c r="U262" s="129">
        <v>763</v>
      </c>
      <c r="V262" s="129">
        <v>3026</v>
      </c>
      <c r="W262" s="128">
        <v>11718</v>
      </c>
      <c r="X262" s="126">
        <v>22842</v>
      </c>
      <c r="Y262" s="130">
        <f t="shared" si="229"/>
        <v>1400.3208932555165</v>
      </c>
      <c r="Z262" s="131">
        <f t="shared" si="230"/>
        <v>18367.793814432989</v>
      </c>
      <c r="AA262" s="130">
        <f t="shared" si="231"/>
        <v>1126.0312337518585</v>
      </c>
      <c r="AB262" s="132">
        <v>13.3</v>
      </c>
      <c r="AC262" s="127">
        <v>2.8</v>
      </c>
      <c r="AD262" s="127">
        <v>2.2999999999999998</v>
      </c>
      <c r="AE262" s="133">
        <v>1.6</v>
      </c>
      <c r="AF262" s="134">
        <v>0.67100000000000004</v>
      </c>
      <c r="AG262" s="135">
        <f t="shared" si="232"/>
        <v>-43.465549596620157</v>
      </c>
      <c r="AH262" s="132">
        <f t="shared" si="221"/>
        <v>10.431536391344713</v>
      </c>
      <c r="AI262" s="136">
        <f t="shared" si="222"/>
        <v>62.804107093103212</v>
      </c>
    </row>
    <row r="263" spans="1:35" ht="40.5" customHeight="1" x14ac:dyDescent="0.15">
      <c r="A263" s="566"/>
      <c r="B263" s="645"/>
      <c r="C263" s="561"/>
      <c r="D263" s="157" t="s">
        <v>130</v>
      </c>
      <c r="E263" s="158"/>
      <c r="F263" s="159">
        <v>40909</v>
      </c>
      <c r="G263" s="160">
        <v>799</v>
      </c>
      <c r="H263" s="157" t="s">
        <v>140</v>
      </c>
      <c r="I263" s="161">
        <v>18.7</v>
      </c>
      <c r="J263" s="162">
        <v>14</v>
      </c>
      <c r="K263" s="444" t="s">
        <v>522</v>
      </c>
      <c r="L263" s="161">
        <v>4496</v>
      </c>
      <c r="M263" s="162">
        <v>3366</v>
      </c>
      <c r="N263" s="164">
        <f t="shared" si="228"/>
        <v>15.133535999999999</v>
      </c>
      <c r="O263" s="165">
        <f t="shared" si="220"/>
        <v>4.1592526690391454</v>
      </c>
      <c r="P263" s="166">
        <v>60</v>
      </c>
      <c r="Q263" s="167">
        <v>21.7</v>
      </c>
      <c r="R263" s="167">
        <v>10.8</v>
      </c>
      <c r="S263" s="168">
        <v>644</v>
      </c>
      <c r="T263" s="166">
        <v>86</v>
      </c>
      <c r="U263" s="169">
        <v>703</v>
      </c>
      <c r="V263" s="169">
        <v>2724</v>
      </c>
      <c r="W263" s="168">
        <v>11252</v>
      </c>
      <c r="X263" s="166">
        <v>24771</v>
      </c>
      <c r="Y263" s="170">
        <f t="shared" si="229"/>
        <v>1431.9007988103754</v>
      </c>
      <c r="Z263" s="171">
        <f t="shared" si="230"/>
        <v>22466.720930232557</v>
      </c>
      <c r="AA263" s="170">
        <f t="shared" si="231"/>
        <v>1298.7007245024333</v>
      </c>
      <c r="AB263" s="172">
        <v>16.3</v>
      </c>
      <c r="AC263" s="167">
        <v>2.9</v>
      </c>
      <c r="AD263" s="167">
        <v>2.1</v>
      </c>
      <c r="AE263" s="173">
        <v>1.6</v>
      </c>
      <c r="AF263" s="174">
        <v>0.66400000000000003</v>
      </c>
      <c r="AG263" s="175">
        <f t="shared" si="232"/>
        <v>-43.55663841263965</v>
      </c>
      <c r="AH263" s="172">
        <f t="shared" si="221"/>
        <v>10.428701895417655</v>
      </c>
      <c r="AI263" s="176">
        <f t="shared" si="222"/>
        <v>62.787041727170589</v>
      </c>
    </row>
    <row r="264" spans="1:35" ht="40.5" customHeight="1" x14ac:dyDescent="0.15">
      <c r="A264" s="566"/>
      <c r="B264" s="581" t="s">
        <v>296</v>
      </c>
      <c r="C264" s="351" t="s">
        <v>143</v>
      </c>
      <c r="D264" s="335" t="s">
        <v>297</v>
      </c>
      <c r="E264" s="332"/>
      <c r="F264" s="333">
        <v>39295</v>
      </c>
      <c r="G264" s="334">
        <v>964</v>
      </c>
      <c r="H264" s="335" t="s">
        <v>83</v>
      </c>
      <c r="I264" s="336">
        <v>17</v>
      </c>
      <c r="J264" s="337">
        <v>13</v>
      </c>
      <c r="K264" s="338" t="s">
        <v>521</v>
      </c>
      <c r="L264" s="336">
        <v>3682</v>
      </c>
      <c r="M264" s="337">
        <v>2751</v>
      </c>
      <c r="N264" s="339">
        <f>L264*M264/1000000</f>
        <v>10.129182</v>
      </c>
      <c r="O264" s="340">
        <f t="shared" si="220"/>
        <v>4.6170559478544266</v>
      </c>
      <c r="P264" s="341">
        <v>55</v>
      </c>
      <c r="Q264" s="342">
        <v>21.3</v>
      </c>
      <c r="R264" s="342">
        <v>10.8</v>
      </c>
      <c r="S264" s="343">
        <v>429</v>
      </c>
      <c r="T264" s="341">
        <v>106</v>
      </c>
      <c r="U264" s="344">
        <v>785</v>
      </c>
      <c r="V264" s="344">
        <v>1544</v>
      </c>
      <c r="W264" s="343">
        <v>1544</v>
      </c>
      <c r="X264" s="341">
        <v>23555</v>
      </c>
      <c r="Y264" s="345">
        <f>X264/(O264)^2</f>
        <v>1104.9759716955018</v>
      </c>
      <c r="Z264" s="346">
        <f>78*X264/T264</f>
        <v>17332.924528301886</v>
      </c>
      <c r="AA264" s="345">
        <f>Z264/(O264)^2</f>
        <v>813.09552634197303</v>
      </c>
      <c r="AB264" s="348">
        <v>10.9</v>
      </c>
      <c r="AC264" s="342" t="s">
        <v>341</v>
      </c>
      <c r="AD264" s="342" t="s">
        <v>341</v>
      </c>
      <c r="AE264" s="435" t="s">
        <v>341</v>
      </c>
      <c r="AF264" s="436" t="s">
        <v>341</v>
      </c>
      <c r="AG264" s="347" t="s">
        <v>341</v>
      </c>
      <c r="AH264" s="348">
        <f t="shared" si="221"/>
        <v>10.634971245964767</v>
      </c>
      <c r="AI264" s="349">
        <f t="shared" si="222"/>
        <v>64.028906961186777</v>
      </c>
    </row>
    <row r="265" spans="1:35" ht="40.5" customHeight="1" x14ac:dyDescent="0.15">
      <c r="A265" s="566"/>
      <c r="B265" s="581"/>
      <c r="C265" s="665" t="s">
        <v>518</v>
      </c>
      <c r="D265" s="279" t="s">
        <v>682</v>
      </c>
      <c r="E265" s="178"/>
      <c r="F265" s="179">
        <v>43132</v>
      </c>
      <c r="G265" s="180">
        <v>1000</v>
      </c>
      <c r="H265" s="181" t="s">
        <v>83</v>
      </c>
      <c r="I265" s="182">
        <v>17.3</v>
      </c>
      <c r="J265" s="183">
        <v>13</v>
      </c>
      <c r="K265" s="280" t="s">
        <v>521</v>
      </c>
      <c r="L265" s="182">
        <v>5184</v>
      </c>
      <c r="M265" s="183">
        <v>3888</v>
      </c>
      <c r="N265" s="185">
        <f t="shared" ref="N265" si="233">L265*M265/1000000</f>
        <v>20.155391999999999</v>
      </c>
      <c r="O265" s="186">
        <f t="shared" si="220"/>
        <v>3.3371913580246919</v>
      </c>
      <c r="P265" s="187"/>
      <c r="Q265" s="188"/>
      <c r="R265" s="188"/>
      <c r="S265" s="189"/>
      <c r="T265" s="187"/>
      <c r="U265" s="190"/>
      <c r="V265" s="190"/>
      <c r="W265" s="189"/>
      <c r="X265" s="187"/>
      <c r="Y265" s="191"/>
      <c r="Z265" s="192"/>
      <c r="AA265" s="191"/>
      <c r="AB265" s="193"/>
      <c r="AC265" s="188"/>
      <c r="AD265" s="188"/>
      <c r="AE265" s="194"/>
      <c r="AF265" s="195"/>
      <c r="AG265" s="196"/>
      <c r="AH265" s="193"/>
      <c r="AI265" s="197"/>
    </row>
    <row r="266" spans="1:35" ht="40.5" customHeight="1" x14ac:dyDescent="0.15">
      <c r="A266" s="566"/>
      <c r="B266" s="581"/>
      <c r="C266" s="666"/>
      <c r="D266" s="325" t="s">
        <v>681</v>
      </c>
      <c r="E266" s="138"/>
      <c r="F266" s="139">
        <v>43101</v>
      </c>
      <c r="G266" s="140">
        <v>2500</v>
      </c>
      <c r="H266" s="137" t="s">
        <v>83</v>
      </c>
      <c r="I266" s="141">
        <v>17.3</v>
      </c>
      <c r="J266" s="142">
        <v>13</v>
      </c>
      <c r="K266" s="143" t="s">
        <v>521</v>
      </c>
      <c r="L266" s="141">
        <v>3680</v>
      </c>
      <c r="M266" s="142">
        <v>2760</v>
      </c>
      <c r="N266" s="144">
        <f>L266*M266/1000000</f>
        <v>10.1568</v>
      </c>
      <c r="O266" s="145">
        <f t="shared" si="220"/>
        <v>4.7010869565217392</v>
      </c>
      <c r="P266" s="146"/>
      <c r="Q266" s="147"/>
      <c r="R266" s="147"/>
      <c r="S266" s="148"/>
      <c r="T266" s="146"/>
      <c r="U266" s="149"/>
      <c r="V266" s="149"/>
      <c r="W266" s="148"/>
      <c r="X266" s="146"/>
      <c r="Y266" s="150"/>
      <c r="Z266" s="151"/>
      <c r="AA266" s="150"/>
      <c r="AB266" s="152"/>
      <c r="AC266" s="147"/>
      <c r="AD266" s="147"/>
      <c r="AE266" s="153"/>
      <c r="AF266" s="154"/>
      <c r="AG266" s="155"/>
      <c r="AH266" s="152"/>
      <c r="AI266" s="156"/>
    </row>
    <row r="267" spans="1:35" ht="40.5" customHeight="1" x14ac:dyDescent="0.15">
      <c r="A267" s="566"/>
      <c r="B267" s="581"/>
      <c r="C267" s="666"/>
      <c r="D267" s="325" t="s">
        <v>680</v>
      </c>
      <c r="E267" s="138"/>
      <c r="F267" s="139">
        <v>43040</v>
      </c>
      <c r="G267" s="140">
        <v>1700</v>
      </c>
      <c r="H267" s="137" t="s">
        <v>83</v>
      </c>
      <c r="I267" s="141">
        <v>17.3</v>
      </c>
      <c r="J267" s="142">
        <v>13</v>
      </c>
      <c r="K267" s="143" t="s">
        <v>521</v>
      </c>
      <c r="L267" s="141">
        <v>5184</v>
      </c>
      <c r="M267" s="142">
        <v>3888</v>
      </c>
      <c r="N267" s="144">
        <f t="shared" ref="N267" si="234">L267*M267/1000000</f>
        <v>20.155391999999999</v>
      </c>
      <c r="O267" s="145">
        <f t="shared" ref="O267" si="235">I267/L267*1000</f>
        <v>3.3371913580246919</v>
      </c>
      <c r="P267" s="146"/>
      <c r="Q267" s="147"/>
      <c r="R267" s="147"/>
      <c r="S267" s="148"/>
      <c r="T267" s="146"/>
      <c r="U267" s="149"/>
      <c r="V267" s="149"/>
      <c r="W267" s="148"/>
      <c r="X267" s="146"/>
      <c r="Y267" s="150"/>
      <c r="Z267" s="151"/>
      <c r="AA267" s="150"/>
      <c r="AB267" s="152"/>
      <c r="AC267" s="147"/>
      <c r="AD267" s="147"/>
      <c r="AE267" s="153"/>
      <c r="AF267" s="154"/>
      <c r="AG267" s="155"/>
      <c r="AH267" s="152"/>
      <c r="AI267" s="156"/>
    </row>
    <row r="268" spans="1:35" ht="40.5" customHeight="1" x14ac:dyDescent="0.15">
      <c r="A268" s="566"/>
      <c r="B268" s="581"/>
      <c r="C268" s="666"/>
      <c r="D268" s="325" t="s">
        <v>664</v>
      </c>
      <c r="E268" s="138"/>
      <c r="F268" s="139">
        <v>42736</v>
      </c>
      <c r="G268" s="140">
        <v>2000</v>
      </c>
      <c r="H268" s="137" t="s">
        <v>83</v>
      </c>
      <c r="I268" s="141">
        <v>17.3</v>
      </c>
      <c r="J268" s="142">
        <v>13</v>
      </c>
      <c r="K268" s="143" t="s">
        <v>521</v>
      </c>
      <c r="L268" s="141">
        <v>5184</v>
      </c>
      <c r="M268" s="142">
        <v>3888</v>
      </c>
      <c r="N268" s="144">
        <f t="shared" ref="N268:N269" si="236">L268*M268/1000000</f>
        <v>20.155391999999999</v>
      </c>
      <c r="O268" s="145">
        <f t="shared" si="220"/>
        <v>3.3371913580246919</v>
      </c>
      <c r="P268" s="146">
        <v>77</v>
      </c>
      <c r="Q268" s="147">
        <v>23.9</v>
      </c>
      <c r="R268" s="147">
        <v>13</v>
      </c>
      <c r="S268" s="148">
        <v>807</v>
      </c>
      <c r="T268" s="146">
        <v>60</v>
      </c>
      <c r="U268" s="149">
        <v>465</v>
      </c>
      <c r="V268" s="149">
        <v>1836</v>
      </c>
      <c r="W268" s="148">
        <v>7321</v>
      </c>
      <c r="X268" s="146">
        <v>24688</v>
      </c>
      <c r="Y268" s="150">
        <f>X268/(O268)^2</f>
        <v>2216.7855823047871</v>
      </c>
      <c r="Z268" s="151">
        <f t="shared" ref="Z268:Z269" si="237">78*X268/T268</f>
        <v>32094.400000000001</v>
      </c>
      <c r="AA268" s="150">
        <f t="shared" ref="AA268:AA269" si="238">Z268/(O268)^2</f>
        <v>2881.8212569962234</v>
      </c>
      <c r="AB268" s="152">
        <v>5.9</v>
      </c>
      <c r="AC268" s="147">
        <v>2.4</v>
      </c>
      <c r="AD268" s="147">
        <v>1.7</v>
      </c>
      <c r="AE268" s="153">
        <v>1.5</v>
      </c>
      <c r="AF268" s="154">
        <v>0.57999999999999996</v>
      </c>
      <c r="AG268" s="155">
        <f t="shared" ref="AG268:AG269" si="239">20*LOG(AF268/100)</f>
        <v>-44.731440128741255</v>
      </c>
      <c r="AH268" s="152">
        <f t="shared" ref="AH268:AH269" si="240">(LOG(Z268/AB268))/(LOG(2))</f>
        <v>12.409319015349986</v>
      </c>
      <c r="AI268" s="156">
        <f t="shared" ref="AI268:AI269" si="241">20*LOG(Z268/AB268)</f>
        <v>74.71154498767531</v>
      </c>
    </row>
    <row r="269" spans="1:35" ht="40.5" customHeight="1" x14ac:dyDescent="0.15">
      <c r="A269" s="566"/>
      <c r="B269" s="581"/>
      <c r="C269" s="666"/>
      <c r="D269" s="325" t="s">
        <v>679</v>
      </c>
      <c r="E269" s="138"/>
      <c r="F269" s="139">
        <v>42736</v>
      </c>
      <c r="G269" s="140">
        <v>550</v>
      </c>
      <c r="H269" s="137" t="s">
        <v>83</v>
      </c>
      <c r="I269" s="141">
        <v>17.3</v>
      </c>
      <c r="J269" s="142">
        <v>13</v>
      </c>
      <c r="K269" s="143" t="s">
        <v>521</v>
      </c>
      <c r="L269" s="141">
        <v>4608</v>
      </c>
      <c r="M269" s="142">
        <v>3464</v>
      </c>
      <c r="N269" s="144">
        <f t="shared" si="236"/>
        <v>15.962111999999999</v>
      </c>
      <c r="O269" s="145">
        <f t="shared" si="220"/>
        <v>3.7543402777777777</v>
      </c>
      <c r="P269" s="146">
        <v>73</v>
      </c>
      <c r="Q269" s="147">
        <v>23.2</v>
      </c>
      <c r="R269" s="147">
        <v>13.3</v>
      </c>
      <c r="S269" s="148">
        <v>586</v>
      </c>
      <c r="T269" s="146">
        <v>82</v>
      </c>
      <c r="U269" s="149">
        <v>479</v>
      </c>
      <c r="V269" s="149">
        <v>1949</v>
      </c>
      <c r="W269" s="148">
        <v>15722</v>
      </c>
      <c r="X269" s="146">
        <v>19835</v>
      </c>
      <c r="Y269" s="150">
        <f>X269/(O269)^2</f>
        <v>1407.2295280163053</v>
      </c>
      <c r="Z269" s="151">
        <f t="shared" si="237"/>
        <v>18867.439024390245</v>
      </c>
      <c r="AA269" s="150">
        <f t="shared" si="238"/>
        <v>1338.5841851862417</v>
      </c>
      <c r="AB269" s="152">
        <v>2.1</v>
      </c>
      <c r="AC269" s="147">
        <v>1.8</v>
      </c>
      <c r="AD269" s="147">
        <v>1.4</v>
      </c>
      <c r="AE269" s="153">
        <v>1.1000000000000001</v>
      </c>
      <c r="AF269" s="154">
        <v>0.38</v>
      </c>
      <c r="AG269" s="155">
        <f t="shared" si="239"/>
        <v>-48.404328067663798</v>
      </c>
      <c r="AH269" s="152">
        <f t="shared" si="240"/>
        <v>13.13322166338541</v>
      </c>
      <c r="AI269" s="156">
        <f t="shared" si="241"/>
        <v>79.069873207660279</v>
      </c>
    </row>
    <row r="270" spans="1:35" ht="40.5" customHeight="1" x14ac:dyDescent="0.15">
      <c r="A270" s="566"/>
      <c r="B270" s="581"/>
      <c r="C270" s="666"/>
      <c r="D270" s="326" t="s">
        <v>640</v>
      </c>
      <c r="E270" s="138"/>
      <c r="F270" s="139">
        <v>42614</v>
      </c>
      <c r="G270" s="140">
        <v>900</v>
      </c>
      <c r="H270" s="137" t="s">
        <v>83</v>
      </c>
      <c r="I270" s="141">
        <v>17.3</v>
      </c>
      <c r="J270" s="142">
        <v>13</v>
      </c>
      <c r="K270" s="143" t="s">
        <v>521</v>
      </c>
      <c r="L270" s="141">
        <v>4608</v>
      </c>
      <c r="M270" s="142">
        <v>3456</v>
      </c>
      <c r="N270" s="144">
        <f t="shared" ref="N270" si="242">L270*M270/1000000</f>
        <v>15.925248</v>
      </c>
      <c r="O270" s="145">
        <f t="shared" ref="O270" si="243">I270/L270*1000</f>
        <v>3.7543402777777777</v>
      </c>
      <c r="P270" s="146">
        <v>71</v>
      </c>
      <c r="Q270" s="147">
        <v>22.8</v>
      </c>
      <c r="R270" s="147">
        <v>12.5</v>
      </c>
      <c r="S270" s="148">
        <v>656</v>
      </c>
      <c r="T270" s="146">
        <v>109</v>
      </c>
      <c r="U270" s="149">
        <v>539</v>
      </c>
      <c r="V270" s="149">
        <v>2214</v>
      </c>
      <c r="W270" s="148">
        <v>17765</v>
      </c>
      <c r="X270" s="146">
        <v>24533</v>
      </c>
      <c r="Y270" s="150">
        <f>X270/(O270)^2</f>
        <v>1740.537535206656</v>
      </c>
      <c r="Z270" s="151">
        <f t="shared" ref="Z270" si="244">78*X270/T270</f>
        <v>17555.724770642202</v>
      </c>
      <c r="AA270" s="150">
        <f t="shared" ref="AA270" si="245">Z270/(O270)^2</f>
        <v>1245.5222729001757</v>
      </c>
      <c r="AB270" s="152">
        <v>3.7</v>
      </c>
      <c r="AC270" s="147">
        <v>1.7</v>
      </c>
      <c r="AD270" s="147">
        <v>1.4</v>
      </c>
      <c r="AE270" s="153">
        <v>1.6</v>
      </c>
      <c r="AF270" s="154">
        <v>0.45</v>
      </c>
      <c r="AG270" s="155">
        <f t="shared" ref="AG270:AG278" si="246">20*LOG(AF270/100)</f>
        <v>-46.935749724493121</v>
      </c>
      <c r="AH270" s="152">
        <f t="shared" si="221"/>
        <v>12.212128666486356</v>
      </c>
      <c r="AI270" s="156">
        <f t="shared" si="222"/>
        <v>73.524340790407365</v>
      </c>
    </row>
    <row r="271" spans="1:35" ht="40.5" customHeight="1" x14ac:dyDescent="0.15">
      <c r="A271" s="566"/>
      <c r="B271" s="581"/>
      <c r="C271" s="666"/>
      <c r="D271" s="227" t="s">
        <v>331</v>
      </c>
      <c r="E271" s="246"/>
      <c r="F271" s="225">
        <v>42461</v>
      </c>
      <c r="G271" s="226">
        <v>800</v>
      </c>
      <c r="H271" s="227" t="s">
        <v>329</v>
      </c>
      <c r="I271" s="228">
        <v>17.3</v>
      </c>
      <c r="J271" s="229">
        <v>13</v>
      </c>
      <c r="K271" s="230" t="s">
        <v>521</v>
      </c>
      <c r="L271" s="228">
        <v>4592</v>
      </c>
      <c r="M271" s="229">
        <v>3448</v>
      </c>
      <c r="N271" s="231">
        <f t="shared" ref="N271:N278" si="247">L271*M271/1000000</f>
        <v>15.833216</v>
      </c>
      <c r="O271" s="232">
        <f t="shared" si="220"/>
        <v>3.7674216027874565</v>
      </c>
      <c r="P271" s="233">
        <v>71</v>
      </c>
      <c r="Q271" s="234">
        <v>22.9</v>
      </c>
      <c r="R271" s="234">
        <v>12.6</v>
      </c>
      <c r="S271" s="235">
        <v>662</v>
      </c>
      <c r="T271" s="233">
        <v>115</v>
      </c>
      <c r="U271" s="236">
        <v>550</v>
      </c>
      <c r="V271" s="236">
        <v>2017</v>
      </c>
      <c r="W271" s="235">
        <v>16413</v>
      </c>
      <c r="X271" s="233">
        <v>27467</v>
      </c>
      <c r="Y271" s="237">
        <f t="shared" ref="Y271:Y278" si="248">X271/(O271)^2</f>
        <v>1935.1862965284506</v>
      </c>
      <c r="Z271" s="238">
        <f t="shared" ref="Z271:Z278" si="249">78*X271/T271</f>
        <v>18629.791304347826</v>
      </c>
      <c r="AA271" s="237">
        <f t="shared" ref="AA271:AA278" si="250">Z271/(O271)^2</f>
        <v>1312.5611402540794</v>
      </c>
      <c r="AB271" s="239">
        <v>3.8</v>
      </c>
      <c r="AC271" s="234">
        <v>2</v>
      </c>
      <c r="AD271" s="234">
        <v>2</v>
      </c>
      <c r="AE271" s="240">
        <v>2</v>
      </c>
      <c r="AF271" s="241">
        <v>0.41</v>
      </c>
      <c r="AG271" s="242">
        <f t="shared" si="246"/>
        <v>-47.744322865605291</v>
      </c>
      <c r="AH271" s="239">
        <f t="shared" si="221"/>
        <v>12.259324473927158</v>
      </c>
      <c r="AI271" s="243">
        <f t="shared" si="222"/>
        <v>73.808487864592621</v>
      </c>
    </row>
    <row r="272" spans="1:35" ht="40.5" customHeight="1" x14ac:dyDescent="0.15">
      <c r="A272" s="566"/>
      <c r="B272" s="581"/>
      <c r="C272" s="666"/>
      <c r="D272" s="355" t="s">
        <v>332</v>
      </c>
      <c r="E272" s="138"/>
      <c r="F272" s="139">
        <v>42401</v>
      </c>
      <c r="G272" s="140">
        <v>700</v>
      </c>
      <c r="H272" s="137" t="s">
        <v>329</v>
      </c>
      <c r="I272" s="141">
        <v>17.3</v>
      </c>
      <c r="J272" s="142">
        <v>13</v>
      </c>
      <c r="K272" s="143" t="s">
        <v>521</v>
      </c>
      <c r="L272" s="141">
        <v>4592</v>
      </c>
      <c r="M272" s="142">
        <v>3448</v>
      </c>
      <c r="N272" s="144">
        <f t="shared" si="247"/>
        <v>15.833216</v>
      </c>
      <c r="O272" s="145">
        <f t="shared" si="220"/>
        <v>3.7674216027874565</v>
      </c>
      <c r="P272" s="146"/>
      <c r="Q272" s="147"/>
      <c r="R272" s="147"/>
      <c r="S272" s="148"/>
      <c r="T272" s="146"/>
      <c r="U272" s="149"/>
      <c r="V272" s="149"/>
      <c r="W272" s="148"/>
      <c r="X272" s="146"/>
      <c r="Y272" s="150">
        <f t="shared" si="248"/>
        <v>0</v>
      </c>
      <c r="Z272" s="151" t="e">
        <f t="shared" si="249"/>
        <v>#DIV/0!</v>
      </c>
      <c r="AA272" s="150" t="e">
        <f t="shared" si="250"/>
        <v>#DIV/0!</v>
      </c>
      <c r="AB272" s="152"/>
      <c r="AC272" s="147"/>
      <c r="AD272" s="147"/>
      <c r="AE272" s="153"/>
      <c r="AF272" s="154"/>
      <c r="AG272" s="155" t="e">
        <f t="shared" si="246"/>
        <v>#NUM!</v>
      </c>
      <c r="AH272" s="152" t="e">
        <f t="shared" si="221"/>
        <v>#DIV/0!</v>
      </c>
      <c r="AI272" s="156" t="e">
        <f t="shared" si="222"/>
        <v>#DIV/0!</v>
      </c>
    </row>
    <row r="273" spans="1:35" ht="40.5" customHeight="1" x14ac:dyDescent="0.15">
      <c r="A273" s="566"/>
      <c r="B273" s="581"/>
      <c r="C273" s="666"/>
      <c r="D273" s="355" t="s">
        <v>335</v>
      </c>
      <c r="E273" s="138"/>
      <c r="F273" s="139">
        <v>42248</v>
      </c>
      <c r="G273" s="140"/>
      <c r="H273" s="137" t="s">
        <v>329</v>
      </c>
      <c r="I273" s="141">
        <v>17.3</v>
      </c>
      <c r="J273" s="142">
        <v>13</v>
      </c>
      <c r="K273" s="143" t="s">
        <v>521</v>
      </c>
      <c r="L273" s="141">
        <v>4608</v>
      </c>
      <c r="M273" s="142">
        <v>3456</v>
      </c>
      <c r="N273" s="144">
        <f t="shared" si="247"/>
        <v>15.925248</v>
      </c>
      <c r="O273" s="145">
        <f t="shared" si="220"/>
        <v>3.7543402777777777</v>
      </c>
      <c r="P273" s="146"/>
      <c r="Q273" s="147"/>
      <c r="R273" s="147"/>
      <c r="S273" s="148"/>
      <c r="T273" s="146"/>
      <c r="U273" s="149"/>
      <c r="V273" s="149"/>
      <c r="W273" s="148"/>
      <c r="X273" s="146"/>
      <c r="Y273" s="150">
        <f t="shared" si="248"/>
        <v>0</v>
      </c>
      <c r="Z273" s="151" t="e">
        <f t="shared" si="249"/>
        <v>#DIV/0!</v>
      </c>
      <c r="AA273" s="150" t="e">
        <f t="shared" si="250"/>
        <v>#DIV/0!</v>
      </c>
      <c r="AB273" s="152"/>
      <c r="AC273" s="147"/>
      <c r="AD273" s="147"/>
      <c r="AE273" s="153"/>
      <c r="AF273" s="154"/>
      <c r="AG273" s="155" t="e">
        <f t="shared" si="246"/>
        <v>#NUM!</v>
      </c>
      <c r="AH273" s="152" t="e">
        <f t="shared" si="221"/>
        <v>#DIV/0!</v>
      </c>
      <c r="AI273" s="156" t="e">
        <f t="shared" si="222"/>
        <v>#DIV/0!</v>
      </c>
    </row>
    <row r="274" spans="1:35" ht="40.5" customHeight="1" x14ac:dyDescent="0.15">
      <c r="A274" s="566"/>
      <c r="B274" s="581"/>
      <c r="C274" s="666"/>
      <c r="D274" s="355" t="s">
        <v>327</v>
      </c>
      <c r="E274" s="138"/>
      <c r="F274" s="139">
        <v>42186</v>
      </c>
      <c r="G274" s="140">
        <v>1200</v>
      </c>
      <c r="H274" s="137" t="s">
        <v>329</v>
      </c>
      <c r="I274" s="141">
        <v>17.3</v>
      </c>
      <c r="J274" s="142">
        <v>13</v>
      </c>
      <c r="K274" s="143" t="s">
        <v>521</v>
      </c>
      <c r="L274" s="141">
        <v>5200</v>
      </c>
      <c r="M274" s="142">
        <v>3904</v>
      </c>
      <c r="N274" s="144">
        <f t="shared" si="247"/>
        <v>20.300799999999999</v>
      </c>
      <c r="O274" s="145">
        <f t="shared" si="220"/>
        <v>3.3269230769230771</v>
      </c>
      <c r="P274" s="146">
        <v>75</v>
      </c>
      <c r="Q274" s="147">
        <v>23.5</v>
      </c>
      <c r="R274" s="147">
        <v>12.6</v>
      </c>
      <c r="S274" s="148">
        <v>806</v>
      </c>
      <c r="T274" s="146">
        <v>63</v>
      </c>
      <c r="U274" s="149">
        <v>455</v>
      </c>
      <c r="V274" s="149">
        <v>1693</v>
      </c>
      <c r="W274" s="148">
        <v>6766</v>
      </c>
      <c r="X274" s="146">
        <v>23897</v>
      </c>
      <c r="Y274" s="150">
        <f t="shared" si="248"/>
        <v>2159.0259614420797</v>
      </c>
      <c r="Z274" s="151">
        <f t="shared" si="249"/>
        <v>29586.761904761905</v>
      </c>
      <c r="AA274" s="150">
        <f t="shared" si="250"/>
        <v>2673.0797617854319</v>
      </c>
      <c r="AB274" s="152">
        <v>7.2</v>
      </c>
      <c r="AC274" s="147">
        <v>2.2999999999999998</v>
      </c>
      <c r="AD274" s="147">
        <v>2.5</v>
      </c>
      <c r="AE274" s="153">
        <v>2.2000000000000002</v>
      </c>
      <c r="AF274" s="154">
        <v>0.38900000000000001</v>
      </c>
      <c r="AG274" s="155">
        <f t="shared" si="246"/>
        <v>-48.201007973485844</v>
      </c>
      <c r="AH274" s="152">
        <f t="shared" si="221"/>
        <v>12.004667283768606</v>
      </c>
      <c r="AI274" s="156">
        <f t="shared" si="222"/>
        <v>72.27529880760801</v>
      </c>
    </row>
    <row r="275" spans="1:35" ht="40.5" customHeight="1" x14ac:dyDescent="0.15">
      <c r="A275" s="566"/>
      <c r="B275" s="581"/>
      <c r="C275" s="666"/>
      <c r="D275" s="137" t="s">
        <v>337</v>
      </c>
      <c r="E275" s="138"/>
      <c r="F275" s="139">
        <v>42125</v>
      </c>
      <c r="G275" s="140">
        <v>650</v>
      </c>
      <c r="H275" s="137" t="s">
        <v>329</v>
      </c>
      <c r="I275" s="141">
        <v>17.3</v>
      </c>
      <c r="J275" s="142">
        <v>13</v>
      </c>
      <c r="K275" s="143" t="s">
        <v>521</v>
      </c>
      <c r="L275" s="141">
        <v>4592</v>
      </c>
      <c r="M275" s="142">
        <v>3448</v>
      </c>
      <c r="N275" s="144">
        <f t="shared" si="247"/>
        <v>15.833216</v>
      </c>
      <c r="O275" s="145">
        <f t="shared" si="220"/>
        <v>3.7674216027874565</v>
      </c>
      <c r="P275" s="146"/>
      <c r="Q275" s="147"/>
      <c r="R275" s="147"/>
      <c r="S275" s="148"/>
      <c r="T275" s="146"/>
      <c r="U275" s="149"/>
      <c r="V275" s="149"/>
      <c r="W275" s="148"/>
      <c r="X275" s="146"/>
      <c r="Y275" s="150">
        <f t="shared" si="248"/>
        <v>0</v>
      </c>
      <c r="Z275" s="151" t="e">
        <f t="shared" si="249"/>
        <v>#DIV/0!</v>
      </c>
      <c r="AA275" s="150" t="e">
        <f t="shared" si="250"/>
        <v>#DIV/0!</v>
      </c>
      <c r="AB275" s="152"/>
      <c r="AC275" s="147"/>
      <c r="AD275" s="147"/>
      <c r="AE275" s="153"/>
      <c r="AF275" s="154"/>
      <c r="AG275" s="155" t="e">
        <f t="shared" si="246"/>
        <v>#NUM!</v>
      </c>
      <c r="AH275" s="152" t="e">
        <f t="shared" si="221"/>
        <v>#DIV/0!</v>
      </c>
      <c r="AI275" s="156" t="e">
        <f t="shared" si="222"/>
        <v>#DIV/0!</v>
      </c>
    </row>
    <row r="276" spans="1:35" ht="40.5" customHeight="1" x14ac:dyDescent="0.15">
      <c r="A276" s="566"/>
      <c r="B276" s="581"/>
      <c r="C276" s="666"/>
      <c r="D276" s="137" t="s">
        <v>338</v>
      </c>
      <c r="E276" s="138"/>
      <c r="F276" s="139">
        <v>42005</v>
      </c>
      <c r="G276" s="140">
        <v>600</v>
      </c>
      <c r="H276" s="137" t="s">
        <v>329</v>
      </c>
      <c r="I276" s="141">
        <v>17.3</v>
      </c>
      <c r="J276" s="142">
        <v>13</v>
      </c>
      <c r="K276" s="143" t="s">
        <v>521</v>
      </c>
      <c r="L276" s="141">
        <v>4592</v>
      </c>
      <c r="M276" s="142">
        <v>3448</v>
      </c>
      <c r="N276" s="144">
        <f t="shared" si="247"/>
        <v>15.833216</v>
      </c>
      <c r="O276" s="145">
        <f t="shared" si="220"/>
        <v>3.7674216027874565</v>
      </c>
      <c r="P276" s="146"/>
      <c r="Q276" s="147"/>
      <c r="R276" s="147"/>
      <c r="S276" s="148"/>
      <c r="T276" s="146"/>
      <c r="U276" s="149"/>
      <c r="V276" s="149"/>
      <c r="W276" s="148"/>
      <c r="X276" s="146"/>
      <c r="Y276" s="150">
        <f t="shared" si="248"/>
        <v>0</v>
      </c>
      <c r="Z276" s="151" t="e">
        <f t="shared" si="249"/>
        <v>#DIV/0!</v>
      </c>
      <c r="AA276" s="150" t="e">
        <f t="shared" si="250"/>
        <v>#DIV/0!</v>
      </c>
      <c r="AB276" s="152"/>
      <c r="AC276" s="147"/>
      <c r="AD276" s="147"/>
      <c r="AE276" s="153"/>
      <c r="AF276" s="154"/>
      <c r="AG276" s="155" t="e">
        <f t="shared" si="246"/>
        <v>#NUM!</v>
      </c>
      <c r="AH276" s="152" t="e">
        <f t="shared" si="221"/>
        <v>#DIV/0!</v>
      </c>
      <c r="AI276" s="156" t="e">
        <f t="shared" si="222"/>
        <v>#DIV/0!</v>
      </c>
    </row>
    <row r="277" spans="1:35" ht="40.5" customHeight="1" x14ac:dyDescent="0.15">
      <c r="A277" s="566"/>
      <c r="B277" s="581"/>
      <c r="C277" s="666"/>
      <c r="D277" s="137" t="s">
        <v>325</v>
      </c>
      <c r="E277" s="138"/>
      <c r="F277" s="139">
        <v>41883</v>
      </c>
      <c r="G277" s="140">
        <v>650</v>
      </c>
      <c r="H277" s="137" t="s">
        <v>329</v>
      </c>
      <c r="I277" s="141">
        <v>17.3</v>
      </c>
      <c r="J277" s="142">
        <v>13</v>
      </c>
      <c r="K277" s="143" t="s">
        <v>521</v>
      </c>
      <c r="L277" s="141">
        <v>4608</v>
      </c>
      <c r="M277" s="142">
        <v>3464</v>
      </c>
      <c r="N277" s="144">
        <f t="shared" si="247"/>
        <v>15.962111999999999</v>
      </c>
      <c r="O277" s="145">
        <f t="shared" si="220"/>
        <v>3.7543402777777777</v>
      </c>
      <c r="P277" s="146">
        <v>66</v>
      </c>
      <c r="Q277" s="147">
        <v>22.1</v>
      </c>
      <c r="R277" s="147">
        <v>11.7</v>
      </c>
      <c r="S277" s="148">
        <v>721</v>
      </c>
      <c r="T277" s="146">
        <v>98</v>
      </c>
      <c r="U277" s="149">
        <v>621</v>
      </c>
      <c r="V277" s="149">
        <v>2409</v>
      </c>
      <c r="W277" s="148">
        <v>19105</v>
      </c>
      <c r="X277" s="146">
        <v>22634</v>
      </c>
      <c r="Y277" s="150">
        <f t="shared" si="248"/>
        <v>1605.8095859400582</v>
      </c>
      <c r="Z277" s="151">
        <f t="shared" si="249"/>
        <v>18014.816326530614</v>
      </c>
      <c r="AA277" s="150">
        <f t="shared" si="250"/>
        <v>1278.0933439114751</v>
      </c>
      <c r="AB277" s="152">
        <v>7.4096556873429993</v>
      </c>
      <c r="AC277" s="147">
        <v>2.2598260797501002</v>
      </c>
      <c r="AD277" s="147">
        <v>1.2977734330748067</v>
      </c>
      <c r="AE277" s="153">
        <v>1.1529107582615923</v>
      </c>
      <c r="AF277" s="154">
        <v>0.48738488480761416</v>
      </c>
      <c r="AG277" s="155">
        <f t="shared" si="246"/>
        <v>-46.24255887300685</v>
      </c>
      <c r="AH277" s="152">
        <f t="shared" si="221"/>
        <v>11.247489817334497</v>
      </c>
      <c r="AI277" s="156">
        <f t="shared" si="222"/>
        <v>67.716636218857531</v>
      </c>
    </row>
    <row r="278" spans="1:35" ht="40.5" customHeight="1" x14ac:dyDescent="0.15">
      <c r="A278" s="566"/>
      <c r="B278" s="581"/>
      <c r="C278" s="666"/>
      <c r="D278" s="137" t="s">
        <v>322</v>
      </c>
      <c r="E278" s="138"/>
      <c r="F278" s="139">
        <v>41671</v>
      </c>
      <c r="G278" s="140">
        <v>1700</v>
      </c>
      <c r="H278" s="137" t="s">
        <v>329</v>
      </c>
      <c r="I278" s="141">
        <v>17.3</v>
      </c>
      <c r="J278" s="142">
        <v>13</v>
      </c>
      <c r="K278" s="143" t="s">
        <v>521</v>
      </c>
      <c r="L278" s="141">
        <v>4624</v>
      </c>
      <c r="M278" s="142">
        <v>3472</v>
      </c>
      <c r="N278" s="144">
        <f t="shared" si="247"/>
        <v>16.054528000000001</v>
      </c>
      <c r="O278" s="145">
        <f t="shared" si="220"/>
        <v>3.7413494809688581</v>
      </c>
      <c r="P278" s="146">
        <v>74</v>
      </c>
      <c r="Q278" s="147">
        <v>23.2</v>
      </c>
      <c r="R278" s="147">
        <v>12.8</v>
      </c>
      <c r="S278" s="148">
        <v>791</v>
      </c>
      <c r="T278" s="146">
        <v>88</v>
      </c>
      <c r="U278" s="149">
        <v>452</v>
      </c>
      <c r="V278" s="149">
        <v>1860</v>
      </c>
      <c r="W278" s="148">
        <v>7533</v>
      </c>
      <c r="X278" s="146">
        <v>30331</v>
      </c>
      <c r="Y278" s="150">
        <f t="shared" si="248"/>
        <v>2166.8566121687995</v>
      </c>
      <c r="Z278" s="151">
        <f t="shared" si="249"/>
        <v>26884.295454545456</v>
      </c>
      <c r="AA278" s="150">
        <f t="shared" si="250"/>
        <v>1920.6229062405271</v>
      </c>
      <c r="AB278" s="152">
        <v>4.8510796221412189</v>
      </c>
      <c r="AC278" s="147">
        <v>3.177057761739257</v>
      </c>
      <c r="AD278" s="147">
        <v>2.5550344538914671</v>
      </c>
      <c r="AE278" s="153">
        <v>2.8896905119617324</v>
      </c>
      <c r="AF278" s="154">
        <v>0.39053178850399745</v>
      </c>
      <c r="AG278" s="155">
        <f t="shared" si="246"/>
        <v>-48.166872192968661</v>
      </c>
      <c r="AH278" s="152">
        <f t="shared" si="221"/>
        <v>12.436170184465814</v>
      </c>
      <c r="AI278" s="156">
        <f t="shared" si="222"/>
        <v>74.873205134125527</v>
      </c>
    </row>
    <row r="279" spans="1:35" ht="40.5" customHeight="1" x14ac:dyDescent="0.15">
      <c r="A279" s="566"/>
      <c r="B279" s="581"/>
      <c r="C279" s="666"/>
      <c r="D279" s="137" t="s">
        <v>298</v>
      </c>
      <c r="E279" s="138"/>
      <c r="F279" s="139">
        <v>41548</v>
      </c>
      <c r="G279" s="140">
        <v>600</v>
      </c>
      <c r="H279" s="137" t="s">
        <v>83</v>
      </c>
      <c r="I279" s="141">
        <v>17.3</v>
      </c>
      <c r="J279" s="142">
        <v>13</v>
      </c>
      <c r="K279" s="143" t="s">
        <v>521</v>
      </c>
      <c r="L279" s="141">
        <v>4608</v>
      </c>
      <c r="M279" s="142">
        <v>3464</v>
      </c>
      <c r="N279" s="144">
        <f t="shared" ref="N279:N308" si="251">L279*M279/1000000</f>
        <v>15.962111999999999</v>
      </c>
      <c r="O279" s="145">
        <f t="shared" si="220"/>
        <v>3.7543402777777777</v>
      </c>
      <c r="P279" s="146">
        <v>66</v>
      </c>
      <c r="Q279" s="147">
        <v>22.3</v>
      </c>
      <c r="R279" s="147">
        <v>11.7</v>
      </c>
      <c r="S279" s="148">
        <v>660</v>
      </c>
      <c r="T279" s="146">
        <v>97</v>
      </c>
      <c r="U279" s="149">
        <v>603</v>
      </c>
      <c r="V279" s="149">
        <v>2287</v>
      </c>
      <c r="W279" s="148">
        <v>18221</v>
      </c>
      <c r="X279" s="146">
        <v>24268</v>
      </c>
      <c r="Y279" s="150">
        <f t="shared" ref="Y279:Y308" si="252">X279/(O279)^2</f>
        <v>1721.7366365464934</v>
      </c>
      <c r="Z279" s="151">
        <f t="shared" ref="Z279:Z308" si="253">78*X279/T279</f>
        <v>19514.474226804123</v>
      </c>
      <c r="AA279" s="150">
        <f t="shared" ref="AA279:AA308" si="254">Z279/(O279)^2</f>
        <v>1384.4892541301699</v>
      </c>
      <c r="AB279" s="152">
        <v>7.4843406515472681</v>
      </c>
      <c r="AC279" s="147">
        <v>3.9575653244203539</v>
      </c>
      <c r="AD279" s="147">
        <v>2.149145691672834</v>
      </c>
      <c r="AE279" s="153">
        <v>2.1296472850736392</v>
      </c>
      <c r="AF279" s="154">
        <v>0.27375240466249134</v>
      </c>
      <c r="AG279" s="155">
        <f t="shared" ref="AG279:AG284" si="255">20*LOG(AF279/100)</f>
        <v>-51.252841145168809</v>
      </c>
      <c r="AH279" s="152">
        <f t="shared" si="221"/>
        <v>11.348381748026538</v>
      </c>
      <c r="AI279" s="156">
        <f t="shared" si="222"/>
        <v>68.324066168032644</v>
      </c>
    </row>
    <row r="280" spans="1:35" ht="40.5" customHeight="1" x14ac:dyDescent="0.15">
      <c r="A280" s="566"/>
      <c r="B280" s="581"/>
      <c r="C280" s="666"/>
      <c r="D280" s="137" t="s">
        <v>299</v>
      </c>
      <c r="E280" s="138"/>
      <c r="F280" s="139">
        <v>41487</v>
      </c>
      <c r="G280" s="140">
        <v>999</v>
      </c>
      <c r="H280" s="137" t="s">
        <v>83</v>
      </c>
      <c r="I280" s="141">
        <v>17.3</v>
      </c>
      <c r="J280" s="142">
        <v>13</v>
      </c>
      <c r="K280" s="143" t="s">
        <v>521</v>
      </c>
      <c r="L280" s="141">
        <v>4608</v>
      </c>
      <c r="M280" s="142">
        <v>3464</v>
      </c>
      <c r="N280" s="144">
        <f t="shared" si="251"/>
        <v>15.962111999999999</v>
      </c>
      <c r="O280" s="145">
        <f t="shared" si="220"/>
        <v>3.7543402777777777</v>
      </c>
      <c r="P280" s="146">
        <v>70</v>
      </c>
      <c r="Q280" s="147">
        <v>22.6</v>
      </c>
      <c r="R280" s="147">
        <v>12.2</v>
      </c>
      <c r="S280" s="148">
        <v>718</v>
      </c>
      <c r="T280" s="146">
        <v>108</v>
      </c>
      <c r="U280" s="149">
        <v>611</v>
      </c>
      <c r="V280" s="149">
        <v>2425</v>
      </c>
      <c r="W280" s="148">
        <v>20125</v>
      </c>
      <c r="X280" s="146">
        <v>25644</v>
      </c>
      <c r="Y280" s="150">
        <f t="shared" si="252"/>
        <v>1819.3594160045443</v>
      </c>
      <c r="Z280" s="151">
        <f t="shared" si="253"/>
        <v>18520.666666666668</v>
      </c>
      <c r="AA280" s="150">
        <f t="shared" si="254"/>
        <v>1313.9818004477265</v>
      </c>
      <c r="AB280" s="152">
        <v>4.8452310870115776</v>
      </c>
      <c r="AC280" s="147">
        <v>2.2271932067623235</v>
      </c>
      <c r="AD280" s="147">
        <v>1.6185840657116353</v>
      </c>
      <c r="AE280" s="153">
        <v>1.4023145068666309</v>
      </c>
      <c r="AF280" s="154">
        <v>0.38885791999689401</v>
      </c>
      <c r="AG280" s="155">
        <f t="shared" si="255"/>
        <v>-48.204181024010246</v>
      </c>
      <c r="AH280" s="152">
        <f t="shared" si="221"/>
        <v>11.900282935329951</v>
      </c>
      <c r="AI280" s="156">
        <f t="shared" si="222"/>
        <v>71.646842408450496</v>
      </c>
    </row>
    <row r="281" spans="1:35" ht="40.5" customHeight="1" x14ac:dyDescent="0.15">
      <c r="A281" s="566"/>
      <c r="B281" s="581"/>
      <c r="C281" s="666"/>
      <c r="D281" s="137" t="s">
        <v>300</v>
      </c>
      <c r="E281" s="138"/>
      <c r="F281" s="139">
        <v>41365</v>
      </c>
      <c r="G281" s="140">
        <v>750</v>
      </c>
      <c r="H281" s="137" t="s">
        <v>83</v>
      </c>
      <c r="I281" s="141">
        <v>17.3</v>
      </c>
      <c r="J281" s="142">
        <v>13</v>
      </c>
      <c r="K281" s="143" t="s">
        <v>521</v>
      </c>
      <c r="L281" s="141">
        <v>4624</v>
      </c>
      <c r="M281" s="142">
        <v>3472</v>
      </c>
      <c r="N281" s="144">
        <f t="shared" si="251"/>
        <v>16.054528000000001</v>
      </c>
      <c r="O281" s="145">
        <f t="shared" si="220"/>
        <v>3.7413494809688581</v>
      </c>
      <c r="P281" s="146">
        <v>61</v>
      </c>
      <c r="Q281" s="147">
        <v>21.3</v>
      </c>
      <c r="R281" s="147">
        <v>11.5</v>
      </c>
      <c r="S281" s="148">
        <v>639</v>
      </c>
      <c r="T281" s="146">
        <v>151</v>
      </c>
      <c r="U281" s="149">
        <v>746</v>
      </c>
      <c r="V281" s="149">
        <v>3069</v>
      </c>
      <c r="W281" s="148">
        <v>24763</v>
      </c>
      <c r="X281" s="146">
        <v>25122</v>
      </c>
      <c r="Y281" s="150">
        <f t="shared" si="252"/>
        <v>1794.7239395636341</v>
      </c>
      <c r="Z281" s="151">
        <f t="shared" si="253"/>
        <v>12976.927152317881</v>
      </c>
      <c r="AA281" s="150">
        <f t="shared" si="254"/>
        <v>927.07594229114875</v>
      </c>
      <c r="AB281" s="152">
        <v>5.8371541938107043</v>
      </c>
      <c r="AC281" s="147">
        <v>4.0395051632261181</v>
      </c>
      <c r="AD281" s="147">
        <v>3.4415349413774039</v>
      </c>
      <c r="AE281" s="153">
        <v>5.9120619616326753</v>
      </c>
      <c r="AF281" s="154">
        <v>0.54670838552022627</v>
      </c>
      <c r="AG281" s="155">
        <f t="shared" si="255"/>
        <v>-45.244885295271743</v>
      </c>
      <c r="AH281" s="152">
        <f t="shared" si="221"/>
        <v>11.118396004155239</v>
      </c>
      <c r="AI281" s="156">
        <f t="shared" si="222"/>
        <v>66.939414018425538</v>
      </c>
    </row>
    <row r="282" spans="1:35" ht="40.5" customHeight="1" x14ac:dyDescent="0.15">
      <c r="A282" s="566"/>
      <c r="B282" s="581"/>
      <c r="C282" s="666"/>
      <c r="D282" s="137" t="s">
        <v>301</v>
      </c>
      <c r="E282" s="138"/>
      <c r="F282" s="139">
        <v>41365</v>
      </c>
      <c r="G282" s="140">
        <v>680</v>
      </c>
      <c r="H282" s="137" t="s">
        <v>83</v>
      </c>
      <c r="I282" s="141">
        <v>17.3</v>
      </c>
      <c r="J282" s="142">
        <v>13</v>
      </c>
      <c r="K282" s="143" t="s">
        <v>521</v>
      </c>
      <c r="L282" s="141">
        <v>4608</v>
      </c>
      <c r="M282" s="142">
        <v>3464</v>
      </c>
      <c r="N282" s="144">
        <f t="shared" si="251"/>
        <v>15.962111999999999</v>
      </c>
      <c r="O282" s="145">
        <f t="shared" si="220"/>
        <v>3.7543402777777777</v>
      </c>
      <c r="P282" s="146">
        <v>54</v>
      </c>
      <c r="Q282" s="147">
        <v>20.7</v>
      </c>
      <c r="R282" s="147">
        <v>10.6</v>
      </c>
      <c r="S282" s="148">
        <v>622</v>
      </c>
      <c r="T282" s="146">
        <v>152</v>
      </c>
      <c r="U282" s="149">
        <v>815</v>
      </c>
      <c r="V282" s="149">
        <v>3017</v>
      </c>
      <c r="W282" s="148">
        <v>22287</v>
      </c>
      <c r="X282" s="146">
        <v>20940</v>
      </c>
      <c r="Y282" s="150">
        <f t="shared" si="252"/>
        <v>1485.6257280898126</v>
      </c>
      <c r="Z282" s="151">
        <f t="shared" si="253"/>
        <v>10745.526315789473</v>
      </c>
      <c r="AA282" s="150">
        <f t="shared" si="254"/>
        <v>762.36057099345646</v>
      </c>
      <c r="AB282" s="152">
        <v>9.4803036049097091</v>
      </c>
      <c r="AC282" s="147">
        <v>3.3913790812828024</v>
      </c>
      <c r="AD282" s="147">
        <v>2.9443330093067379</v>
      </c>
      <c r="AE282" s="153">
        <v>3.6668670507316259</v>
      </c>
      <c r="AF282" s="154">
        <v>0.12885298522347641</v>
      </c>
      <c r="AG282" s="155">
        <f t="shared" si="255"/>
        <v>-57.798110308103219</v>
      </c>
      <c r="AH282" s="152">
        <f t="shared" si="221"/>
        <v>10.146515265340728</v>
      </c>
      <c r="AI282" s="156">
        <f t="shared" si="222"/>
        <v>61.088108926600768</v>
      </c>
    </row>
    <row r="283" spans="1:35" ht="40.5" customHeight="1" x14ac:dyDescent="0.15">
      <c r="A283" s="566"/>
      <c r="B283" s="581"/>
      <c r="C283" s="666"/>
      <c r="D283" s="137" t="s">
        <v>302</v>
      </c>
      <c r="E283" s="138"/>
      <c r="F283" s="139">
        <v>41153</v>
      </c>
      <c r="G283" s="140">
        <v>1300</v>
      </c>
      <c r="H283" s="137" t="s">
        <v>83</v>
      </c>
      <c r="I283" s="141">
        <v>17.3</v>
      </c>
      <c r="J283" s="142">
        <v>13</v>
      </c>
      <c r="K283" s="143" t="s">
        <v>521</v>
      </c>
      <c r="L283" s="141">
        <v>4624</v>
      </c>
      <c r="M283" s="142">
        <v>3472</v>
      </c>
      <c r="N283" s="144">
        <f t="shared" si="251"/>
        <v>16.054528000000001</v>
      </c>
      <c r="O283" s="145">
        <f t="shared" si="220"/>
        <v>3.7413494809688581</v>
      </c>
      <c r="P283" s="146">
        <v>71</v>
      </c>
      <c r="Q283" s="147">
        <v>22.7</v>
      </c>
      <c r="R283" s="147">
        <v>12.4</v>
      </c>
      <c r="S283" s="148">
        <v>812</v>
      </c>
      <c r="T283" s="146">
        <v>94</v>
      </c>
      <c r="U283" s="149">
        <v>586</v>
      </c>
      <c r="V283" s="149">
        <v>2332</v>
      </c>
      <c r="W283" s="148">
        <v>4832</v>
      </c>
      <c r="X283" s="146">
        <v>29895</v>
      </c>
      <c r="Y283" s="150">
        <f t="shared" si="252"/>
        <v>2135.7086288215446</v>
      </c>
      <c r="Z283" s="151">
        <f t="shared" si="253"/>
        <v>24806.489361702126</v>
      </c>
      <c r="AA283" s="150">
        <f t="shared" si="254"/>
        <v>1772.1837558306431</v>
      </c>
      <c r="AB283" s="152">
        <v>6.1774131401300991</v>
      </c>
      <c r="AC283" s="147">
        <v>3.4429982563379791</v>
      </c>
      <c r="AD283" s="147">
        <v>2.530763661441489</v>
      </c>
      <c r="AE283" s="153">
        <v>2.5298355509605477</v>
      </c>
      <c r="AF283" s="154">
        <v>0.41436091036605954</v>
      </c>
      <c r="AG283" s="155">
        <f t="shared" si="255"/>
        <v>-47.652424428820559</v>
      </c>
      <c r="AH283" s="152">
        <f t="shared" si="221"/>
        <v>11.971427137498532</v>
      </c>
      <c r="AI283" s="156">
        <f t="shared" si="222"/>
        <v>72.075173185856997</v>
      </c>
    </row>
    <row r="284" spans="1:35" ht="40.5" customHeight="1" x14ac:dyDescent="0.15">
      <c r="A284" s="566"/>
      <c r="B284" s="581"/>
      <c r="C284" s="666"/>
      <c r="D284" s="137" t="s">
        <v>303</v>
      </c>
      <c r="E284" s="138"/>
      <c r="F284" s="139">
        <v>41091</v>
      </c>
      <c r="G284" s="140">
        <v>650</v>
      </c>
      <c r="H284" s="137" t="s">
        <v>83</v>
      </c>
      <c r="I284" s="141">
        <v>17.3</v>
      </c>
      <c r="J284" s="142">
        <v>13</v>
      </c>
      <c r="K284" s="143" t="s">
        <v>521</v>
      </c>
      <c r="L284" s="141">
        <v>4624</v>
      </c>
      <c r="M284" s="142">
        <v>3472</v>
      </c>
      <c r="N284" s="144">
        <f t="shared" si="251"/>
        <v>16.054528000000001</v>
      </c>
      <c r="O284" s="145">
        <f t="shared" si="220"/>
        <v>3.7413494809688581</v>
      </c>
      <c r="P284" s="146">
        <v>61</v>
      </c>
      <c r="Q284" s="147">
        <v>21.4</v>
      </c>
      <c r="R284" s="147">
        <v>11.6</v>
      </c>
      <c r="S284" s="148">
        <v>618</v>
      </c>
      <c r="T284" s="146">
        <v>148</v>
      </c>
      <c r="U284" s="149">
        <v>728</v>
      </c>
      <c r="V284" s="149">
        <v>3040</v>
      </c>
      <c r="W284" s="148">
        <v>11766</v>
      </c>
      <c r="X284" s="146">
        <v>24390</v>
      </c>
      <c r="Y284" s="150">
        <f t="shared" si="252"/>
        <v>1742.4296188980588</v>
      </c>
      <c r="Z284" s="151">
        <f t="shared" si="253"/>
        <v>12854.18918918919</v>
      </c>
      <c r="AA284" s="150">
        <f t="shared" si="254"/>
        <v>918.30750185167972</v>
      </c>
      <c r="AB284" s="152">
        <v>5.3896950255202825</v>
      </c>
      <c r="AC284" s="147">
        <v>3.8842136669528706</v>
      </c>
      <c r="AD284" s="147">
        <v>3.2540739493657149</v>
      </c>
      <c r="AE284" s="153">
        <v>3.5491250913719172</v>
      </c>
      <c r="AF284" s="154">
        <v>0.56281909890616766</v>
      </c>
      <c r="AG284" s="155">
        <f t="shared" si="255"/>
        <v>-44.992623469634879</v>
      </c>
      <c r="AH284" s="152">
        <f t="shared" si="221"/>
        <v>11.219747350150097</v>
      </c>
      <c r="AI284" s="156">
        <f t="shared" si="222"/>
        <v>67.549609923332966</v>
      </c>
    </row>
    <row r="285" spans="1:35" ht="40.5" customHeight="1" x14ac:dyDescent="0.15">
      <c r="A285" s="566"/>
      <c r="B285" s="581"/>
      <c r="C285" s="666"/>
      <c r="D285" s="137" t="s">
        <v>304</v>
      </c>
      <c r="E285" s="138"/>
      <c r="F285" s="139">
        <v>41000</v>
      </c>
      <c r="G285" s="140">
        <v>599</v>
      </c>
      <c r="H285" s="137" t="s">
        <v>83</v>
      </c>
      <c r="I285" s="141">
        <v>17.3</v>
      </c>
      <c r="J285" s="142">
        <v>13</v>
      </c>
      <c r="K285" s="143" t="s">
        <v>521</v>
      </c>
      <c r="L285" s="141">
        <v>4016</v>
      </c>
      <c r="M285" s="142">
        <v>3016</v>
      </c>
      <c r="N285" s="144">
        <f t="shared" si="251"/>
        <v>12.112256</v>
      </c>
      <c r="O285" s="145">
        <f t="shared" si="220"/>
        <v>4.3077689243027892</v>
      </c>
      <c r="P285" s="146">
        <v>50</v>
      </c>
      <c r="Q285" s="147">
        <v>20.5</v>
      </c>
      <c r="R285" s="147">
        <v>10</v>
      </c>
      <c r="S285" s="148">
        <v>573</v>
      </c>
      <c r="T285" s="146">
        <v>158</v>
      </c>
      <c r="U285" s="149">
        <v>929</v>
      </c>
      <c r="V285" s="149">
        <v>3657</v>
      </c>
      <c r="W285" s="148">
        <v>14807</v>
      </c>
      <c r="X285" s="146">
        <v>28348</v>
      </c>
      <c r="Y285" s="150">
        <f t="shared" si="252"/>
        <v>1527.6280566941759</v>
      </c>
      <c r="Z285" s="151">
        <f t="shared" si="253"/>
        <v>13994.582278481013</v>
      </c>
      <c r="AA285" s="150">
        <f t="shared" si="254"/>
        <v>754.14549634269451</v>
      </c>
      <c r="AB285" s="152">
        <v>16.8</v>
      </c>
      <c r="AC285" s="147" t="s">
        <v>341</v>
      </c>
      <c r="AD285" s="147" t="s">
        <v>341</v>
      </c>
      <c r="AE285" s="153" t="s">
        <v>341</v>
      </c>
      <c r="AF285" s="154" t="s">
        <v>341</v>
      </c>
      <c r="AG285" s="155" t="s">
        <v>341</v>
      </c>
      <c r="AH285" s="152">
        <f t="shared" si="221"/>
        <v>9.7021914764925707</v>
      </c>
      <c r="AI285" s="156">
        <f t="shared" si="222"/>
        <v>58.413013161993483</v>
      </c>
    </row>
    <row r="286" spans="1:35" ht="40.5" customHeight="1" x14ac:dyDescent="0.15">
      <c r="A286" s="566"/>
      <c r="B286" s="581"/>
      <c r="C286" s="666"/>
      <c r="D286" s="355" t="s">
        <v>305</v>
      </c>
      <c r="E286" s="138"/>
      <c r="F286" s="139">
        <v>40848</v>
      </c>
      <c r="G286" s="140">
        <v>699</v>
      </c>
      <c r="H286" s="137" t="s">
        <v>83</v>
      </c>
      <c r="I286" s="141">
        <v>17.3</v>
      </c>
      <c r="J286" s="142">
        <v>13</v>
      </c>
      <c r="K286" s="143" t="s">
        <v>521</v>
      </c>
      <c r="L286" s="141">
        <v>4608</v>
      </c>
      <c r="M286" s="142">
        <v>3464</v>
      </c>
      <c r="N286" s="144">
        <f t="shared" si="251"/>
        <v>15.962111999999999</v>
      </c>
      <c r="O286" s="145">
        <f t="shared" si="220"/>
        <v>3.7543402777777777</v>
      </c>
      <c r="P286" s="146">
        <v>55</v>
      </c>
      <c r="Q286" s="147">
        <v>20.8</v>
      </c>
      <c r="R286" s="147">
        <v>10.6</v>
      </c>
      <c r="S286" s="148">
        <v>703</v>
      </c>
      <c r="T286" s="146">
        <v>146</v>
      </c>
      <c r="U286" s="149">
        <v>868</v>
      </c>
      <c r="V286" s="149">
        <v>2737</v>
      </c>
      <c r="W286" s="148">
        <v>10553</v>
      </c>
      <c r="X286" s="146">
        <v>23398</v>
      </c>
      <c r="Y286" s="150">
        <f t="shared" si="252"/>
        <v>1660.0129315112433</v>
      </c>
      <c r="Z286" s="151">
        <f t="shared" si="253"/>
        <v>12500.301369863013</v>
      </c>
      <c r="AA286" s="150">
        <f t="shared" si="254"/>
        <v>886.85622368408895</v>
      </c>
      <c r="AB286" s="152">
        <v>11.114005634001458</v>
      </c>
      <c r="AC286" s="147">
        <v>2.9055181124830538</v>
      </c>
      <c r="AD286" s="147">
        <v>3.154704974244241</v>
      </c>
      <c r="AE286" s="153">
        <v>3.4607129412621456</v>
      </c>
      <c r="AF286" s="154">
        <v>0.43831515115470426</v>
      </c>
      <c r="AG286" s="155">
        <f t="shared" ref="AG286:AG293" si="256">20*LOG(AF286/100)</f>
        <v>-47.164270338271244</v>
      </c>
      <c r="AH286" s="152">
        <f t="shared" si="221"/>
        <v>10.135368285170863</v>
      </c>
      <c r="AI286" s="156">
        <f t="shared" si="222"/>
        <v>61.02099741875675</v>
      </c>
    </row>
    <row r="287" spans="1:35" ht="40.5" customHeight="1" x14ac:dyDescent="0.15">
      <c r="A287" s="566"/>
      <c r="B287" s="581"/>
      <c r="C287" s="666"/>
      <c r="D287" s="355" t="s">
        <v>306</v>
      </c>
      <c r="E287" s="138"/>
      <c r="F287" s="139">
        <v>40695</v>
      </c>
      <c r="G287" s="140">
        <v>699</v>
      </c>
      <c r="H287" s="137" t="s">
        <v>83</v>
      </c>
      <c r="I287" s="141">
        <v>17.3</v>
      </c>
      <c r="J287" s="142">
        <v>13</v>
      </c>
      <c r="K287" s="143" t="s">
        <v>521</v>
      </c>
      <c r="L287" s="141">
        <v>4016</v>
      </c>
      <c r="M287" s="142">
        <v>3016</v>
      </c>
      <c r="N287" s="144">
        <f t="shared" si="251"/>
        <v>12.112256</v>
      </c>
      <c r="O287" s="145">
        <f t="shared" si="220"/>
        <v>4.3077689243027892</v>
      </c>
      <c r="P287" s="146">
        <v>50</v>
      </c>
      <c r="Q287" s="147">
        <v>20.6</v>
      </c>
      <c r="R287" s="147">
        <v>10.1</v>
      </c>
      <c r="S287" s="148">
        <v>459</v>
      </c>
      <c r="T287" s="146">
        <v>160</v>
      </c>
      <c r="U287" s="149">
        <v>800</v>
      </c>
      <c r="V287" s="149">
        <v>3056</v>
      </c>
      <c r="W287" s="148">
        <v>6213</v>
      </c>
      <c r="X287" s="146">
        <v>23982</v>
      </c>
      <c r="Y287" s="150">
        <f t="shared" si="252"/>
        <v>1292.3513495004843</v>
      </c>
      <c r="Z287" s="151">
        <f t="shared" si="253"/>
        <v>11691.225</v>
      </c>
      <c r="AA287" s="150">
        <f t="shared" si="254"/>
        <v>630.02128288148606</v>
      </c>
      <c r="AB287" s="152">
        <v>12.700933897112071</v>
      </c>
      <c r="AC287" s="147">
        <v>8.3233518535006592</v>
      </c>
      <c r="AD287" s="147">
        <v>9.1206253967742139</v>
      </c>
      <c r="AE287" s="153">
        <v>9.3497131000714013</v>
      </c>
      <c r="AF287" s="154">
        <v>0.29636391769148923</v>
      </c>
      <c r="AG287" s="155">
        <f t="shared" si="256"/>
        <v>-50.563493456591999</v>
      </c>
      <c r="AH287" s="152">
        <f t="shared" si="221"/>
        <v>9.846275805255571</v>
      </c>
      <c r="AI287" s="156">
        <f t="shared" si="222"/>
        <v>59.28048725924895</v>
      </c>
    </row>
    <row r="288" spans="1:35" ht="40.5" customHeight="1" x14ac:dyDescent="0.15">
      <c r="A288" s="566"/>
      <c r="B288" s="581"/>
      <c r="C288" s="666"/>
      <c r="D288" s="355" t="s">
        <v>328</v>
      </c>
      <c r="E288" s="138"/>
      <c r="F288" s="139">
        <v>40664</v>
      </c>
      <c r="G288" s="140">
        <v>599</v>
      </c>
      <c r="H288" s="137" t="s">
        <v>83</v>
      </c>
      <c r="I288" s="141">
        <v>17.3</v>
      </c>
      <c r="J288" s="142">
        <v>13</v>
      </c>
      <c r="K288" s="143" t="s">
        <v>521</v>
      </c>
      <c r="L288" s="141">
        <v>4608</v>
      </c>
      <c r="M288" s="142">
        <v>3464</v>
      </c>
      <c r="N288" s="144">
        <f t="shared" si="251"/>
        <v>15.962111999999999</v>
      </c>
      <c r="O288" s="145">
        <f t="shared" si="220"/>
        <v>3.7543402777777777</v>
      </c>
      <c r="P288" s="146">
        <v>56</v>
      </c>
      <c r="Q288" s="147">
        <v>21</v>
      </c>
      <c r="R288" s="147">
        <v>10.6</v>
      </c>
      <c r="S288" s="148">
        <v>667</v>
      </c>
      <c r="T288" s="146">
        <v>149</v>
      </c>
      <c r="U288" s="149">
        <v>730</v>
      </c>
      <c r="V288" s="149">
        <v>2948</v>
      </c>
      <c r="W288" s="148">
        <v>5954</v>
      </c>
      <c r="X288" s="146">
        <v>26357</v>
      </c>
      <c r="Y288" s="150">
        <f t="shared" si="252"/>
        <v>1869.9444754184906</v>
      </c>
      <c r="Z288" s="151">
        <f t="shared" si="253"/>
        <v>13797.624161073825</v>
      </c>
      <c r="AA288" s="150">
        <f t="shared" si="254"/>
        <v>978.89710793719644</v>
      </c>
      <c r="AB288" s="152">
        <v>12.321459414096536</v>
      </c>
      <c r="AC288" s="147">
        <v>4.2015429313614954</v>
      </c>
      <c r="AD288" s="147">
        <v>3.2977849269082524</v>
      </c>
      <c r="AE288" s="153">
        <v>3.0887140599166494</v>
      </c>
      <c r="AF288" s="154">
        <v>0.37178051018675579</v>
      </c>
      <c r="AG288" s="155">
        <f t="shared" si="256"/>
        <v>-48.594267618888829</v>
      </c>
      <c r="AH288" s="152">
        <f t="shared" si="221"/>
        <v>10.129031006639702</v>
      </c>
      <c r="AI288" s="156">
        <f t="shared" si="222"/>
        <v>60.982843200181605</v>
      </c>
    </row>
    <row r="289" spans="1:35" ht="40.5" customHeight="1" x14ac:dyDescent="0.15">
      <c r="A289" s="566"/>
      <c r="B289" s="581"/>
      <c r="C289" s="666"/>
      <c r="D289" s="355" t="s">
        <v>307</v>
      </c>
      <c r="E289" s="138"/>
      <c r="F289" s="139">
        <v>40483</v>
      </c>
      <c r="G289" s="140">
        <v>599</v>
      </c>
      <c r="H289" s="137" t="s">
        <v>83</v>
      </c>
      <c r="I289" s="141">
        <v>17.3</v>
      </c>
      <c r="J289" s="142">
        <v>13</v>
      </c>
      <c r="K289" s="143" t="s">
        <v>521</v>
      </c>
      <c r="L289" s="141">
        <v>4088</v>
      </c>
      <c r="M289" s="142">
        <v>3016</v>
      </c>
      <c r="N289" s="144">
        <f t="shared" si="251"/>
        <v>12.329408000000001</v>
      </c>
      <c r="O289" s="145">
        <f t="shared" si="220"/>
        <v>4.2318982387475543</v>
      </c>
      <c r="P289" s="146">
        <v>54</v>
      </c>
      <c r="Q289" s="147">
        <v>21.2</v>
      </c>
      <c r="R289" s="147">
        <v>10.3</v>
      </c>
      <c r="S289" s="148">
        <v>506</v>
      </c>
      <c r="T289" s="146">
        <v>141</v>
      </c>
      <c r="U289" s="149">
        <v>1206</v>
      </c>
      <c r="V289" s="149">
        <v>4466</v>
      </c>
      <c r="W289" s="148">
        <v>9179</v>
      </c>
      <c r="X289" s="146">
        <v>26453</v>
      </c>
      <c r="Y289" s="150">
        <f t="shared" si="252"/>
        <v>1477.0816399879711</v>
      </c>
      <c r="Z289" s="151">
        <f t="shared" si="253"/>
        <v>14633.574468085106</v>
      </c>
      <c r="AA289" s="150">
        <f t="shared" si="254"/>
        <v>817.1089923337712</v>
      </c>
      <c r="AB289" s="152">
        <v>13.831636367191949</v>
      </c>
      <c r="AC289" s="147">
        <v>8.7928886118113958</v>
      </c>
      <c r="AD289" s="147">
        <v>9.3827677215785936</v>
      </c>
      <c r="AE289" s="153">
        <v>9.104826529473792</v>
      </c>
      <c r="AF289" s="154">
        <v>0.25743849507052857</v>
      </c>
      <c r="AG289" s="155">
        <f t="shared" si="256"/>
        <v>-51.786530240574891</v>
      </c>
      <c r="AH289" s="152">
        <f t="shared" si="221"/>
        <v>10.047094650659762</v>
      </c>
      <c r="AI289" s="156">
        <f t="shared" si="222"/>
        <v>60.489537182474336</v>
      </c>
    </row>
    <row r="290" spans="1:35" ht="40.5" customHeight="1" x14ac:dyDescent="0.15">
      <c r="A290" s="566"/>
      <c r="B290" s="581"/>
      <c r="C290" s="666"/>
      <c r="D290" s="355" t="s">
        <v>308</v>
      </c>
      <c r="E290" s="138"/>
      <c r="F290" s="139">
        <v>40422</v>
      </c>
      <c r="G290" s="140">
        <v>1100</v>
      </c>
      <c r="H290" s="137" t="s">
        <v>83</v>
      </c>
      <c r="I290" s="141">
        <v>17.3</v>
      </c>
      <c r="J290" s="142">
        <v>13</v>
      </c>
      <c r="K290" s="143" t="s">
        <v>521</v>
      </c>
      <c r="L290" s="141">
        <v>4760</v>
      </c>
      <c r="M290" s="142">
        <v>3472</v>
      </c>
      <c r="N290" s="144">
        <f t="shared" si="251"/>
        <v>16.526720000000001</v>
      </c>
      <c r="O290" s="145">
        <f t="shared" si="220"/>
        <v>3.634453781512605</v>
      </c>
      <c r="P290" s="146">
        <v>60</v>
      </c>
      <c r="Q290" s="147">
        <v>21.2</v>
      </c>
      <c r="R290" s="147">
        <v>11.3</v>
      </c>
      <c r="S290" s="148">
        <v>655</v>
      </c>
      <c r="T290" s="146">
        <v>167</v>
      </c>
      <c r="U290" s="149">
        <v>817</v>
      </c>
      <c r="V290" s="149">
        <v>2989</v>
      </c>
      <c r="W290" s="148">
        <v>11219</v>
      </c>
      <c r="X290" s="146">
        <v>25311</v>
      </c>
      <c r="Y290" s="150">
        <f t="shared" si="252"/>
        <v>1916.156615991179</v>
      </c>
      <c r="Z290" s="151">
        <f t="shared" si="253"/>
        <v>11821.904191616766</v>
      </c>
      <c r="AA290" s="150">
        <f t="shared" si="254"/>
        <v>894.97135357671834</v>
      </c>
      <c r="AB290" s="152">
        <v>5.9811557283107808</v>
      </c>
      <c r="AC290" s="147">
        <v>4.2553167669687912</v>
      </c>
      <c r="AD290" s="147">
        <v>4.4588629719742734</v>
      </c>
      <c r="AE290" s="153">
        <v>6.0078549739207707</v>
      </c>
      <c r="AF290" s="154">
        <v>0.61792833189629603</v>
      </c>
      <c r="AG290" s="155">
        <f t="shared" si="256"/>
        <v>-44.181237840193234</v>
      </c>
      <c r="AH290" s="152">
        <f t="shared" si="221"/>
        <v>10.948750532438021</v>
      </c>
      <c r="AI290" s="156">
        <f t="shared" si="222"/>
        <v>65.918046506116582</v>
      </c>
    </row>
    <row r="291" spans="1:35" ht="40.5" customHeight="1" x14ac:dyDescent="0.15">
      <c r="A291" s="566"/>
      <c r="B291" s="581"/>
      <c r="C291" s="666"/>
      <c r="D291" s="355" t="s">
        <v>309</v>
      </c>
      <c r="E291" s="138"/>
      <c r="F291" s="139">
        <v>40238</v>
      </c>
      <c r="G291" s="140">
        <v>599</v>
      </c>
      <c r="H291" s="137" t="s">
        <v>83</v>
      </c>
      <c r="I291" s="141">
        <v>17.3</v>
      </c>
      <c r="J291" s="142">
        <v>13</v>
      </c>
      <c r="K291" s="143" t="s">
        <v>521</v>
      </c>
      <c r="L291" s="141">
        <v>4000</v>
      </c>
      <c r="M291" s="142">
        <v>3000</v>
      </c>
      <c r="N291" s="144">
        <f t="shared" si="251"/>
        <v>12</v>
      </c>
      <c r="O291" s="145">
        <f t="shared" si="220"/>
        <v>4.3250000000000002</v>
      </c>
      <c r="P291" s="146">
        <v>53</v>
      </c>
      <c r="Q291" s="147">
        <v>21.2</v>
      </c>
      <c r="R291" s="147">
        <v>10.3</v>
      </c>
      <c r="S291" s="148">
        <v>493</v>
      </c>
      <c r="T291" s="146">
        <v>155</v>
      </c>
      <c r="U291" s="149">
        <v>1131</v>
      </c>
      <c r="V291" s="149">
        <v>4178</v>
      </c>
      <c r="W291" s="148">
        <v>8439</v>
      </c>
      <c r="X291" s="146">
        <v>28772</v>
      </c>
      <c r="Y291" s="150">
        <f t="shared" si="252"/>
        <v>1538.146947776404</v>
      </c>
      <c r="Z291" s="151">
        <f t="shared" si="253"/>
        <v>14478.812903225806</v>
      </c>
      <c r="AA291" s="150">
        <f t="shared" si="254"/>
        <v>774.03523823586784</v>
      </c>
      <c r="AB291" s="152">
        <v>13.679805781159923</v>
      </c>
      <c r="AC291" s="147">
        <v>9.3284116100541006</v>
      </c>
      <c r="AD291" s="147">
        <v>9.7196560654972632</v>
      </c>
      <c r="AE291" s="153">
        <v>9.8159292532659084</v>
      </c>
      <c r="AF291" s="154">
        <v>0.3077755611663196</v>
      </c>
      <c r="AG291" s="155">
        <f t="shared" si="256"/>
        <v>-50.235317363384333</v>
      </c>
      <c r="AH291" s="152">
        <f t="shared" si="221"/>
        <v>10.047679859739818</v>
      </c>
      <c r="AI291" s="156">
        <f t="shared" si="222"/>
        <v>60.493060492210972</v>
      </c>
    </row>
    <row r="292" spans="1:35" ht="40.5" customHeight="1" x14ac:dyDescent="0.15">
      <c r="A292" s="566"/>
      <c r="B292" s="581"/>
      <c r="C292" s="666"/>
      <c r="D292" s="355" t="s">
        <v>310</v>
      </c>
      <c r="E292" s="138"/>
      <c r="F292" s="139">
        <v>40057</v>
      </c>
      <c r="G292" s="140">
        <v>570</v>
      </c>
      <c r="H292" s="137" t="s">
        <v>83</v>
      </c>
      <c r="I292" s="141">
        <v>17.3</v>
      </c>
      <c r="J292" s="142">
        <v>13</v>
      </c>
      <c r="K292" s="143" t="s">
        <v>521</v>
      </c>
      <c r="L292" s="141">
        <v>4018</v>
      </c>
      <c r="M292" s="142">
        <v>3016</v>
      </c>
      <c r="N292" s="144">
        <f t="shared" si="251"/>
        <v>12.118288</v>
      </c>
      <c r="O292" s="145">
        <f t="shared" si="220"/>
        <v>4.3056246888999503</v>
      </c>
      <c r="P292" s="146">
        <v>54</v>
      </c>
      <c r="Q292" s="147">
        <v>21.2</v>
      </c>
      <c r="R292" s="147">
        <v>10.3</v>
      </c>
      <c r="S292" s="148">
        <v>513</v>
      </c>
      <c r="T292" s="146">
        <v>143</v>
      </c>
      <c r="U292" s="149">
        <v>1184</v>
      </c>
      <c r="V292" s="149">
        <v>4557</v>
      </c>
      <c r="W292" s="148">
        <v>4557</v>
      </c>
      <c r="X292" s="146">
        <v>26823</v>
      </c>
      <c r="Y292" s="150">
        <f t="shared" si="252"/>
        <v>1446.8883111764508</v>
      </c>
      <c r="Z292" s="151">
        <f t="shared" si="253"/>
        <v>14630.727272727272</v>
      </c>
      <c r="AA292" s="150">
        <f t="shared" si="254"/>
        <v>789.21180609624582</v>
      </c>
      <c r="AB292" s="152">
        <v>13.975548992427244</v>
      </c>
      <c r="AC292" s="147">
        <v>6.5137525634037265</v>
      </c>
      <c r="AD292" s="147">
        <v>8.6173775850127701</v>
      </c>
      <c r="AE292" s="153">
        <v>8.6173775850127701</v>
      </c>
      <c r="AF292" s="154">
        <v>0.31893241043751941</v>
      </c>
      <c r="AG292" s="155">
        <f t="shared" si="256"/>
        <v>-49.926026895858911</v>
      </c>
      <c r="AH292" s="152">
        <f t="shared" si="221"/>
        <v>10.031880813612517</v>
      </c>
      <c r="AI292" s="156">
        <f t="shared" si="222"/>
        <v>60.397940756467044</v>
      </c>
    </row>
    <row r="293" spans="1:35" ht="40.5" customHeight="1" x14ac:dyDescent="0.15">
      <c r="A293" s="566"/>
      <c r="B293" s="581"/>
      <c r="C293" s="666"/>
      <c r="D293" s="355" t="s">
        <v>311</v>
      </c>
      <c r="E293" s="138"/>
      <c r="F293" s="139">
        <v>39873</v>
      </c>
      <c r="G293" s="140">
        <v>880</v>
      </c>
      <c r="H293" s="137" t="s">
        <v>83</v>
      </c>
      <c r="I293" s="141">
        <v>17.3</v>
      </c>
      <c r="J293" s="142">
        <v>13</v>
      </c>
      <c r="K293" s="143" t="s">
        <v>521</v>
      </c>
      <c r="L293" s="141">
        <v>4018</v>
      </c>
      <c r="M293" s="142">
        <v>3016</v>
      </c>
      <c r="N293" s="144">
        <f t="shared" si="251"/>
        <v>12.118288</v>
      </c>
      <c r="O293" s="145">
        <f t="shared" si="220"/>
        <v>4.3056246888999503</v>
      </c>
      <c r="P293" s="146">
        <v>64</v>
      </c>
      <c r="Q293" s="147">
        <v>21.6</v>
      </c>
      <c r="R293" s="147">
        <v>11.6</v>
      </c>
      <c r="S293" s="148">
        <v>772</v>
      </c>
      <c r="T293" s="146">
        <v>137</v>
      </c>
      <c r="U293" s="149">
        <v>1126</v>
      </c>
      <c r="V293" s="149">
        <v>4176</v>
      </c>
      <c r="W293" s="148">
        <v>4176</v>
      </c>
      <c r="X293" s="146">
        <v>32366</v>
      </c>
      <c r="Y293" s="150">
        <f t="shared" si="252"/>
        <v>1745.8892398142268</v>
      </c>
      <c r="Z293" s="151">
        <f t="shared" si="253"/>
        <v>18427.357664233576</v>
      </c>
      <c r="AA293" s="150">
        <f t="shared" si="254"/>
        <v>994.00993215700498</v>
      </c>
      <c r="AB293" s="152">
        <v>6.667984938810914</v>
      </c>
      <c r="AC293" s="147">
        <v>2.9556196895665665</v>
      </c>
      <c r="AD293" s="147">
        <v>4.289140765999111</v>
      </c>
      <c r="AE293" s="153">
        <v>4.289140765999111</v>
      </c>
      <c r="AF293" s="154">
        <v>0.26947921559355598</v>
      </c>
      <c r="AG293" s="155">
        <f t="shared" si="256"/>
        <v>-51.3894945094424</v>
      </c>
      <c r="AH293" s="152">
        <f t="shared" si="221"/>
        <v>11.43231074874668</v>
      </c>
      <c r="AI293" s="156">
        <f t="shared" si="222"/>
        <v>68.829369102489977</v>
      </c>
    </row>
    <row r="294" spans="1:35" ht="40.5" customHeight="1" x14ac:dyDescent="0.15">
      <c r="A294" s="566"/>
      <c r="B294" s="581"/>
      <c r="C294" s="667"/>
      <c r="D294" s="199" t="s">
        <v>312</v>
      </c>
      <c r="E294" s="158"/>
      <c r="F294" s="159">
        <v>39692</v>
      </c>
      <c r="G294" s="160">
        <v>790</v>
      </c>
      <c r="H294" s="157" t="s">
        <v>83</v>
      </c>
      <c r="I294" s="161">
        <v>17.3</v>
      </c>
      <c r="J294" s="162">
        <v>13</v>
      </c>
      <c r="K294" s="163" t="s">
        <v>521</v>
      </c>
      <c r="L294" s="161">
        <v>4018</v>
      </c>
      <c r="M294" s="162">
        <v>3016</v>
      </c>
      <c r="N294" s="164">
        <f t="shared" si="251"/>
        <v>12.118288</v>
      </c>
      <c r="O294" s="165">
        <f t="shared" si="220"/>
        <v>4.3056246888999503</v>
      </c>
      <c r="P294" s="166">
        <v>53</v>
      </c>
      <c r="Q294" s="167">
        <v>21.1</v>
      </c>
      <c r="R294" s="167">
        <v>10.3</v>
      </c>
      <c r="S294" s="168">
        <v>463</v>
      </c>
      <c r="T294" s="166">
        <v>129</v>
      </c>
      <c r="U294" s="169">
        <v>1117</v>
      </c>
      <c r="V294" s="169">
        <v>4055</v>
      </c>
      <c r="W294" s="168">
        <v>4055</v>
      </c>
      <c r="X294" s="166">
        <v>23048</v>
      </c>
      <c r="Y294" s="170">
        <f t="shared" si="252"/>
        <v>1243.2569733435796</v>
      </c>
      <c r="Z294" s="171">
        <f t="shared" si="253"/>
        <v>13936</v>
      </c>
      <c r="AA294" s="170">
        <f t="shared" si="254"/>
        <v>751.73677457983888</v>
      </c>
      <c r="AB294" s="172">
        <v>13</v>
      </c>
      <c r="AC294" s="167" t="s">
        <v>341</v>
      </c>
      <c r="AD294" s="167" t="s">
        <v>341</v>
      </c>
      <c r="AE294" s="173" t="s">
        <v>341</v>
      </c>
      <c r="AF294" s="174" t="s">
        <v>341</v>
      </c>
      <c r="AG294" s="175" t="s">
        <v>341</v>
      </c>
      <c r="AH294" s="172">
        <f t="shared" si="221"/>
        <v>10.066089190457772</v>
      </c>
      <c r="AI294" s="176">
        <f t="shared" si="222"/>
        <v>60.603895707135024</v>
      </c>
    </row>
    <row r="295" spans="1:35" ht="40.5" customHeight="1" x14ac:dyDescent="0.15">
      <c r="A295" s="566"/>
      <c r="B295" s="581"/>
      <c r="C295" s="574" t="s">
        <v>223</v>
      </c>
      <c r="D295" s="445" t="s">
        <v>662</v>
      </c>
      <c r="E295" s="178"/>
      <c r="F295" s="179">
        <v>42736</v>
      </c>
      <c r="G295" s="180">
        <v>550</v>
      </c>
      <c r="H295" s="181" t="s">
        <v>329</v>
      </c>
      <c r="I295" s="182">
        <v>17.3</v>
      </c>
      <c r="J295" s="183">
        <v>13</v>
      </c>
      <c r="K295" s="280" t="s">
        <v>521</v>
      </c>
      <c r="L295" s="182">
        <v>4592</v>
      </c>
      <c r="M295" s="183">
        <v>3448</v>
      </c>
      <c r="N295" s="185">
        <f t="shared" ref="N295" si="257">L295*M295/1000000</f>
        <v>15.833216</v>
      </c>
      <c r="O295" s="186">
        <f t="shared" ref="O295" si="258">I295/L295*1000</f>
        <v>3.7674216027874565</v>
      </c>
      <c r="P295" s="187"/>
      <c r="Q295" s="188"/>
      <c r="R295" s="188"/>
      <c r="S295" s="189"/>
      <c r="T295" s="187"/>
      <c r="U295" s="190"/>
      <c r="V295" s="190"/>
      <c r="W295" s="189"/>
      <c r="X295" s="187"/>
      <c r="Y295" s="191"/>
      <c r="Z295" s="192"/>
      <c r="AA295" s="191"/>
      <c r="AB295" s="193"/>
      <c r="AC295" s="188"/>
      <c r="AD295" s="188"/>
      <c r="AE295" s="194"/>
      <c r="AF295" s="195"/>
      <c r="AG295" s="196"/>
      <c r="AH295" s="193"/>
      <c r="AI295" s="197"/>
    </row>
    <row r="296" spans="1:35" ht="40.5" customHeight="1" x14ac:dyDescent="0.15">
      <c r="A296" s="566"/>
      <c r="B296" s="582"/>
      <c r="C296" s="561"/>
      <c r="D296" s="199" t="s">
        <v>324</v>
      </c>
      <c r="E296" s="158"/>
      <c r="F296" s="159">
        <v>41883</v>
      </c>
      <c r="G296" s="160">
        <v>899</v>
      </c>
      <c r="H296" s="157" t="s">
        <v>329</v>
      </c>
      <c r="I296" s="161">
        <v>17.3</v>
      </c>
      <c r="J296" s="162">
        <v>13</v>
      </c>
      <c r="K296" s="163" t="s">
        <v>521</v>
      </c>
      <c r="L296" s="161">
        <v>4128</v>
      </c>
      <c r="M296" s="162">
        <v>3104</v>
      </c>
      <c r="N296" s="164">
        <f t="shared" si="251"/>
        <v>12.813312</v>
      </c>
      <c r="O296" s="165">
        <f t="shared" si="220"/>
        <v>4.1908914728682172</v>
      </c>
      <c r="P296" s="166">
        <v>67</v>
      </c>
      <c r="Q296" s="167">
        <v>22.3</v>
      </c>
      <c r="R296" s="167">
        <v>12.5</v>
      </c>
      <c r="S296" s="168">
        <v>553</v>
      </c>
      <c r="T296" s="166">
        <v>125</v>
      </c>
      <c r="U296" s="169">
        <v>608</v>
      </c>
      <c r="V296" s="169">
        <v>2522</v>
      </c>
      <c r="W296" s="168">
        <v>18761</v>
      </c>
      <c r="X296" s="166">
        <v>28455</v>
      </c>
      <c r="Y296" s="170">
        <f t="shared" si="252"/>
        <v>1620.1146938420929</v>
      </c>
      <c r="Z296" s="171">
        <f t="shared" si="253"/>
        <v>17755.919999999998</v>
      </c>
      <c r="AA296" s="170">
        <f t="shared" si="254"/>
        <v>1010.951568957466</v>
      </c>
      <c r="AB296" s="172">
        <v>3.369332485862512</v>
      </c>
      <c r="AC296" s="167">
        <v>1.9558766064336091</v>
      </c>
      <c r="AD296" s="167">
        <v>1.8173609377642155</v>
      </c>
      <c r="AE296" s="173">
        <v>2.2972707666335701</v>
      </c>
      <c r="AF296" s="174">
        <v>0.74731084828913841</v>
      </c>
      <c r="AG296" s="175">
        <f t="shared" ref="AG296:AG308" si="259">20*LOG(AF296/100)</f>
        <v>-42.529974265811596</v>
      </c>
      <c r="AH296" s="172">
        <f t="shared" si="221"/>
        <v>12.363549692532219</v>
      </c>
      <c r="AI296" s="176">
        <f t="shared" si="222"/>
        <v>74.435986206687801</v>
      </c>
    </row>
    <row r="297" spans="1:35" ht="40.5" customHeight="1" x14ac:dyDescent="0.15">
      <c r="A297" s="566"/>
      <c r="B297" s="583" t="s">
        <v>343</v>
      </c>
      <c r="C297" s="662" t="s">
        <v>143</v>
      </c>
      <c r="D297" s="446" t="s">
        <v>344</v>
      </c>
      <c r="E297" s="447"/>
      <c r="F297" s="448">
        <v>40422</v>
      </c>
      <c r="G297" s="449">
        <v>1699</v>
      </c>
      <c r="H297" s="450" t="s">
        <v>379</v>
      </c>
      <c r="I297" s="451">
        <v>17.3</v>
      </c>
      <c r="J297" s="452">
        <v>13</v>
      </c>
      <c r="K297" s="453" t="s">
        <v>521</v>
      </c>
      <c r="L297" s="451">
        <v>4096</v>
      </c>
      <c r="M297" s="452">
        <v>3084</v>
      </c>
      <c r="N297" s="454">
        <f t="shared" si="251"/>
        <v>12.632064</v>
      </c>
      <c r="O297" s="455">
        <f t="shared" si="220"/>
        <v>4.2236328125</v>
      </c>
      <c r="P297" s="456">
        <v>56</v>
      </c>
      <c r="Q297" s="457">
        <v>21.6</v>
      </c>
      <c r="R297" s="457">
        <v>10.5</v>
      </c>
      <c r="S297" s="458">
        <v>519</v>
      </c>
      <c r="T297" s="456">
        <v>118</v>
      </c>
      <c r="U297" s="459">
        <v>486</v>
      </c>
      <c r="V297" s="459">
        <v>1904</v>
      </c>
      <c r="W297" s="458">
        <v>3870</v>
      </c>
      <c r="X297" s="456">
        <v>27294</v>
      </c>
      <c r="Y297" s="460">
        <f t="shared" si="252"/>
        <v>1530.0121404123092</v>
      </c>
      <c r="Z297" s="461">
        <f t="shared" si="253"/>
        <v>18041.796610169491</v>
      </c>
      <c r="AA297" s="460">
        <f t="shared" si="254"/>
        <v>1011.3639572216958</v>
      </c>
      <c r="AB297" s="462">
        <v>15.548759365377261</v>
      </c>
      <c r="AC297" s="457">
        <v>8.94771928745587</v>
      </c>
      <c r="AD297" s="457">
        <v>9.5722853221160467</v>
      </c>
      <c r="AE297" s="463">
        <v>13.209979428596306</v>
      </c>
      <c r="AF297" s="464">
        <v>0.62713158983419159</v>
      </c>
      <c r="AG297" s="465">
        <f t="shared" si="259"/>
        <v>-44.052826448370084</v>
      </c>
      <c r="AH297" s="462">
        <f t="shared" si="221"/>
        <v>10.180327822232819</v>
      </c>
      <c r="AI297" s="466">
        <f t="shared" si="222"/>
        <v>61.291680803693048</v>
      </c>
    </row>
    <row r="298" spans="1:35" ht="40.5" customHeight="1" x14ac:dyDescent="0.15">
      <c r="A298" s="566"/>
      <c r="B298" s="584"/>
      <c r="C298" s="663"/>
      <c r="D298" s="467" t="s">
        <v>345</v>
      </c>
      <c r="E298" s="259"/>
      <c r="F298" s="260">
        <v>40026</v>
      </c>
      <c r="G298" s="261">
        <v>490</v>
      </c>
      <c r="H298" s="468" t="s">
        <v>380</v>
      </c>
      <c r="I298" s="469">
        <v>17.3</v>
      </c>
      <c r="J298" s="470">
        <v>13</v>
      </c>
      <c r="K298" s="471" t="s">
        <v>521</v>
      </c>
      <c r="L298" s="469">
        <v>4096</v>
      </c>
      <c r="M298" s="470">
        <v>3084</v>
      </c>
      <c r="N298" s="268">
        <f t="shared" si="251"/>
        <v>12.632064</v>
      </c>
      <c r="O298" s="269">
        <f t="shared" si="220"/>
        <v>4.2236328125</v>
      </c>
      <c r="P298" s="270">
        <v>55</v>
      </c>
      <c r="Q298" s="271">
        <v>21.5</v>
      </c>
      <c r="R298" s="271">
        <v>10.3</v>
      </c>
      <c r="S298" s="272">
        <v>541</v>
      </c>
      <c r="T298" s="270">
        <v>125</v>
      </c>
      <c r="U298" s="273">
        <v>513</v>
      </c>
      <c r="V298" s="273">
        <v>2011</v>
      </c>
      <c r="W298" s="272">
        <v>2011</v>
      </c>
      <c r="X298" s="270">
        <v>28096</v>
      </c>
      <c r="Y298" s="267">
        <f t="shared" si="252"/>
        <v>1574.9696305790371</v>
      </c>
      <c r="Z298" s="275">
        <f t="shared" si="253"/>
        <v>17531.903999999999</v>
      </c>
      <c r="AA298" s="267">
        <f t="shared" si="254"/>
        <v>982.78104948131909</v>
      </c>
      <c r="AB298" s="263">
        <v>16.848881615072298</v>
      </c>
      <c r="AC298" s="271">
        <v>8.9695460998053136</v>
      </c>
      <c r="AD298" s="271">
        <v>9.3705383826342903</v>
      </c>
      <c r="AE298" s="264">
        <v>9.3705383826342903</v>
      </c>
      <c r="AF298" s="276">
        <v>0.61267410139904843</v>
      </c>
      <c r="AG298" s="277">
        <f t="shared" si="259"/>
        <v>-44.255409550442863</v>
      </c>
      <c r="AH298" s="263">
        <f t="shared" si="221"/>
        <v>10.023114136606447</v>
      </c>
      <c r="AI298" s="278">
        <f t="shared" si="222"/>
        <v>60.345160101644552</v>
      </c>
    </row>
    <row r="299" spans="1:35" ht="40.5" customHeight="1" x14ac:dyDescent="0.15">
      <c r="A299" s="566"/>
      <c r="B299" s="584"/>
      <c r="C299" s="663"/>
      <c r="D299" s="467" t="s">
        <v>346</v>
      </c>
      <c r="E299" s="259"/>
      <c r="F299" s="260">
        <v>40026</v>
      </c>
      <c r="G299" s="261">
        <v>443</v>
      </c>
      <c r="H299" s="468" t="s">
        <v>380</v>
      </c>
      <c r="I299" s="469">
        <v>17.3</v>
      </c>
      <c r="J299" s="470">
        <v>13</v>
      </c>
      <c r="K299" s="471" t="s">
        <v>521</v>
      </c>
      <c r="L299" s="469">
        <v>4096</v>
      </c>
      <c r="M299" s="470">
        <v>3084</v>
      </c>
      <c r="N299" s="268">
        <f t="shared" si="251"/>
        <v>12.632064</v>
      </c>
      <c r="O299" s="269">
        <f t="shared" si="220"/>
        <v>4.2236328125</v>
      </c>
      <c r="P299" s="270">
        <v>56</v>
      </c>
      <c r="Q299" s="271">
        <v>21.5</v>
      </c>
      <c r="R299" s="271">
        <v>10.5</v>
      </c>
      <c r="S299" s="272">
        <v>512</v>
      </c>
      <c r="T299" s="270">
        <v>124</v>
      </c>
      <c r="U299" s="273">
        <v>818</v>
      </c>
      <c r="V299" s="273" t="s">
        <v>381</v>
      </c>
      <c r="W299" s="272">
        <v>1505</v>
      </c>
      <c r="X299" s="270">
        <v>33240</v>
      </c>
      <c r="Y299" s="267">
        <f t="shared" si="252"/>
        <v>1863.3254029202446</v>
      </c>
      <c r="Z299" s="275">
        <f t="shared" si="253"/>
        <v>20909.032258064515</v>
      </c>
      <c r="AA299" s="267">
        <f t="shared" si="254"/>
        <v>1172.0917857078957</v>
      </c>
      <c r="AB299" s="263">
        <v>16.428525323280116</v>
      </c>
      <c r="AC299" s="271">
        <v>11.247921529648325</v>
      </c>
      <c r="AD299" s="271">
        <v>11.755128314686527</v>
      </c>
      <c r="AE299" s="264">
        <v>11.755128314686527</v>
      </c>
      <c r="AF299" s="276">
        <v>0.36353450472411636</v>
      </c>
      <c r="AG299" s="277">
        <f t="shared" si="259"/>
        <v>-48.789087239421931</v>
      </c>
      <c r="AH299" s="263">
        <f t="shared" si="221"/>
        <v>10.313707590044389</v>
      </c>
      <c r="AI299" s="278">
        <f t="shared" si="222"/>
        <v>62.094707022212646</v>
      </c>
    </row>
    <row r="300" spans="1:35" ht="40.5" customHeight="1" x14ac:dyDescent="0.15">
      <c r="A300" s="566"/>
      <c r="B300" s="584"/>
      <c r="C300" s="663"/>
      <c r="D300" s="467" t="s">
        <v>347</v>
      </c>
      <c r="E300" s="259"/>
      <c r="F300" s="260">
        <v>39845</v>
      </c>
      <c r="G300" s="261">
        <v>618</v>
      </c>
      <c r="H300" s="468" t="s">
        <v>380</v>
      </c>
      <c r="I300" s="469">
        <v>17.3</v>
      </c>
      <c r="J300" s="470">
        <v>13</v>
      </c>
      <c r="K300" s="471" t="s">
        <v>521</v>
      </c>
      <c r="L300" s="469">
        <v>4100</v>
      </c>
      <c r="M300" s="470">
        <v>3084</v>
      </c>
      <c r="N300" s="268">
        <f t="shared" si="251"/>
        <v>12.644399999999999</v>
      </c>
      <c r="O300" s="269">
        <f t="shared" si="220"/>
        <v>4.2195121951219514</v>
      </c>
      <c r="P300" s="270">
        <v>55</v>
      </c>
      <c r="Q300" s="271">
        <v>21.3</v>
      </c>
      <c r="R300" s="271">
        <v>10.3</v>
      </c>
      <c r="S300" s="272">
        <v>536</v>
      </c>
      <c r="T300" s="270">
        <v>133</v>
      </c>
      <c r="U300" s="273">
        <v>528</v>
      </c>
      <c r="V300" s="273">
        <v>2167</v>
      </c>
      <c r="W300" s="272">
        <v>2167</v>
      </c>
      <c r="X300" s="270">
        <v>30341</v>
      </c>
      <c r="Y300" s="267">
        <f t="shared" si="252"/>
        <v>1704.1404991813956</v>
      </c>
      <c r="Z300" s="275">
        <f t="shared" si="253"/>
        <v>17793.969924812031</v>
      </c>
      <c r="AA300" s="267">
        <f t="shared" si="254"/>
        <v>999.42074388081858</v>
      </c>
      <c r="AB300" s="263">
        <v>17.286517168789942</v>
      </c>
      <c r="AC300" s="271">
        <v>9.6166347243502521</v>
      </c>
      <c r="AD300" s="271">
        <v>9.6325825874609965</v>
      </c>
      <c r="AE300" s="264">
        <v>9.6325825874609965</v>
      </c>
      <c r="AF300" s="276">
        <v>0.67221522232250153</v>
      </c>
      <c r="AG300" s="277">
        <f t="shared" si="259"/>
        <v>-43.449833143019283</v>
      </c>
      <c r="AH300" s="263">
        <f t="shared" si="221"/>
        <v>10.007525474991603</v>
      </c>
      <c r="AI300" s="278">
        <f t="shared" si="222"/>
        <v>60.251307006878072</v>
      </c>
    </row>
    <row r="301" spans="1:35" ht="40.5" customHeight="1" x14ac:dyDescent="0.15">
      <c r="A301" s="566"/>
      <c r="B301" s="584"/>
      <c r="C301" s="663"/>
      <c r="D301" s="467" t="s">
        <v>348</v>
      </c>
      <c r="E301" s="259"/>
      <c r="F301" s="260">
        <v>39753</v>
      </c>
      <c r="G301" s="261">
        <v>1689</v>
      </c>
      <c r="H301" s="258" t="s">
        <v>379</v>
      </c>
      <c r="I301" s="469">
        <v>17.3</v>
      </c>
      <c r="J301" s="470">
        <v>13</v>
      </c>
      <c r="K301" s="471" t="s">
        <v>521</v>
      </c>
      <c r="L301" s="469">
        <v>4100</v>
      </c>
      <c r="M301" s="470">
        <v>3084</v>
      </c>
      <c r="N301" s="268">
        <f t="shared" si="251"/>
        <v>12.644399999999999</v>
      </c>
      <c r="O301" s="269">
        <f t="shared" si="220"/>
        <v>4.2195121951219514</v>
      </c>
      <c r="P301" s="270">
        <v>55</v>
      </c>
      <c r="Q301" s="271">
        <v>21.3</v>
      </c>
      <c r="R301" s="271">
        <v>10.4</v>
      </c>
      <c r="S301" s="272">
        <v>530</v>
      </c>
      <c r="T301" s="270">
        <v>128</v>
      </c>
      <c r="U301" s="273">
        <v>501</v>
      </c>
      <c r="V301" s="273">
        <v>2039</v>
      </c>
      <c r="W301" s="272">
        <v>2039</v>
      </c>
      <c r="X301" s="270">
        <v>29274</v>
      </c>
      <c r="Y301" s="267">
        <f t="shared" si="252"/>
        <v>1644.2110996023921</v>
      </c>
      <c r="Z301" s="275">
        <f t="shared" si="253"/>
        <v>17838.84375</v>
      </c>
      <c r="AA301" s="267">
        <f t="shared" si="254"/>
        <v>1001.9411388202077</v>
      </c>
      <c r="AB301" s="263">
        <v>16.081684824640803</v>
      </c>
      <c r="AC301" s="271">
        <v>9.4676056036990559</v>
      </c>
      <c r="AD301" s="271">
        <v>9.7109400908118424</v>
      </c>
      <c r="AE301" s="264">
        <v>9.7109400908118424</v>
      </c>
      <c r="AF301" s="276">
        <v>0.69167772761012325</v>
      </c>
      <c r="AG301" s="277">
        <f t="shared" si="259"/>
        <v>-43.201924172179019</v>
      </c>
      <c r="AH301" s="263">
        <f t="shared" si="221"/>
        <v>10.115387831825249</v>
      </c>
      <c r="AI301" s="278">
        <f t="shared" si="222"/>
        <v>60.900703103076864</v>
      </c>
    </row>
    <row r="302" spans="1:35" ht="40.5" customHeight="1" x14ac:dyDescent="0.15">
      <c r="A302" s="566"/>
      <c r="B302" s="584"/>
      <c r="C302" s="663"/>
      <c r="D302" s="467" t="s">
        <v>349</v>
      </c>
      <c r="E302" s="259"/>
      <c r="F302" s="260">
        <v>39569</v>
      </c>
      <c r="G302" s="261">
        <v>450</v>
      </c>
      <c r="H302" s="468" t="s">
        <v>380</v>
      </c>
      <c r="I302" s="469">
        <v>17</v>
      </c>
      <c r="J302" s="470">
        <v>13</v>
      </c>
      <c r="K302" s="471" t="s">
        <v>521</v>
      </c>
      <c r="L302" s="469">
        <v>3720</v>
      </c>
      <c r="M302" s="470">
        <v>2800</v>
      </c>
      <c r="N302" s="268">
        <f t="shared" si="251"/>
        <v>10.416</v>
      </c>
      <c r="O302" s="269">
        <f t="shared" si="220"/>
        <v>4.56989247311828</v>
      </c>
      <c r="P302" s="270">
        <v>55</v>
      </c>
      <c r="Q302" s="271">
        <v>21.4</v>
      </c>
      <c r="R302" s="271">
        <v>10.4</v>
      </c>
      <c r="S302" s="272">
        <v>548</v>
      </c>
      <c r="T302" s="270">
        <v>129</v>
      </c>
      <c r="U302" s="273">
        <v>896</v>
      </c>
      <c r="V302" s="273" t="s">
        <v>382</v>
      </c>
      <c r="W302" s="272">
        <v>1702</v>
      </c>
      <c r="X302" s="270">
        <v>33920</v>
      </c>
      <c r="Y302" s="267">
        <f t="shared" si="252"/>
        <v>1624.2163598615914</v>
      </c>
      <c r="Z302" s="275">
        <f t="shared" si="253"/>
        <v>20509.767441860466</v>
      </c>
      <c r="AA302" s="267">
        <f t="shared" si="254"/>
        <v>982.08431061398551</v>
      </c>
      <c r="AB302" s="263">
        <v>16.925619843080323</v>
      </c>
      <c r="AC302" s="271">
        <v>10.97503183859626</v>
      </c>
      <c r="AD302" s="271">
        <v>12.267589040447518</v>
      </c>
      <c r="AE302" s="264">
        <v>12.267589040447518</v>
      </c>
      <c r="AF302" s="276">
        <v>0.46212531966919557</v>
      </c>
      <c r="AG302" s="277">
        <f t="shared" si="259"/>
        <v>-46.704804720023169</v>
      </c>
      <c r="AH302" s="263">
        <f t="shared" si="221"/>
        <v>10.242886749450749</v>
      </c>
      <c r="AI302" s="278">
        <f t="shared" si="222"/>
        <v>61.668323075476188</v>
      </c>
    </row>
    <row r="303" spans="1:35" ht="40.5" customHeight="1" x14ac:dyDescent="0.15">
      <c r="A303" s="566"/>
      <c r="B303" s="584"/>
      <c r="C303" s="663"/>
      <c r="D303" s="467" t="s">
        <v>350</v>
      </c>
      <c r="E303" s="259"/>
      <c r="F303" s="260">
        <v>39508</v>
      </c>
      <c r="G303" s="261">
        <v>520</v>
      </c>
      <c r="H303" s="258" t="s">
        <v>379</v>
      </c>
      <c r="I303" s="469">
        <v>18</v>
      </c>
      <c r="J303" s="470">
        <v>14</v>
      </c>
      <c r="K303" s="471" t="s">
        <v>521</v>
      </c>
      <c r="L303" s="469">
        <v>3720</v>
      </c>
      <c r="M303" s="470">
        <v>2800</v>
      </c>
      <c r="N303" s="268">
        <f t="shared" si="251"/>
        <v>10.416</v>
      </c>
      <c r="O303" s="269">
        <f t="shared" si="220"/>
        <v>4.838709677419355</v>
      </c>
      <c r="P303" s="270">
        <v>56</v>
      </c>
      <c r="Q303" s="271">
        <v>21.5</v>
      </c>
      <c r="R303" s="271">
        <v>10.4</v>
      </c>
      <c r="S303" s="272">
        <v>527</v>
      </c>
      <c r="T303" s="270">
        <v>130</v>
      </c>
      <c r="U303" s="273">
        <v>849</v>
      </c>
      <c r="V303" s="273" t="s">
        <v>383</v>
      </c>
      <c r="W303" s="272">
        <v>1693</v>
      </c>
      <c r="X303" s="270">
        <v>34126</v>
      </c>
      <c r="Y303" s="267">
        <f t="shared" si="252"/>
        <v>1457.5593777777776</v>
      </c>
      <c r="Z303" s="275">
        <f t="shared" si="253"/>
        <v>20475.599999999999</v>
      </c>
      <c r="AA303" s="267">
        <f t="shared" si="254"/>
        <v>874.53562666666653</v>
      </c>
      <c r="AB303" s="263">
        <v>16.691807926387249</v>
      </c>
      <c r="AC303" s="271">
        <v>10.681011445161261</v>
      </c>
      <c r="AD303" s="271">
        <v>11.42233208413777</v>
      </c>
      <c r="AE303" s="264">
        <v>11.42233208413777</v>
      </c>
      <c r="AF303" s="276">
        <v>0.40701334676060286</v>
      </c>
      <c r="AG303" s="277">
        <f t="shared" si="259"/>
        <v>-47.807826983581982</v>
      </c>
      <c r="AH303" s="263">
        <f t="shared" si="221"/>
        <v>10.260549788053686</v>
      </c>
      <c r="AI303" s="278">
        <f t="shared" si="222"/>
        <v>61.774665164157277</v>
      </c>
    </row>
    <row r="304" spans="1:35" ht="40.5" customHeight="1" x14ac:dyDescent="0.15">
      <c r="A304" s="566"/>
      <c r="B304" s="584"/>
      <c r="C304" s="663"/>
      <c r="D304" s="467" t="s">
        <v>351</v>
      </c>
      <c r="E304" s="259"/>
      <c r="F304" s="260">
        <v>39356</v>
      </c>
      <c r="G304" s="261">
        <v>1300</v>
      </c>
      <c r="H304" s="468" t="s">
        <v>380</v>
      </c>
      <c r="I304" s="469">
        <v>17</v>
      </c>
      <c r="J304" s="470">
        <v>13</v>
      </c>
      <c r="K304" s="471" t="s">
        <v>521</v>
      </c>
      <c r="L304" s="469">
        <v>3720</v>
      </c>
      <c r="M304" s="470">
        <v>2800</v>
      </c>
      <c r="N304" s="268">
        <f t="shared" si="251"/>
        <v>10.416</v>
      </c>
      <c r="O304" s="269">
        <f t="shared" si="220"/>
        <v>4.56989247311828</v>
      </c>
      <c r="P304" s="270">
        <v>56</v>
      </c>
      <c r="Q304" s="271">
        <v>21.6</v>
      </c>
      <c r="R304" s="271">
        <v>10.5</v>
      </c>
      <c r="S304" s="272">
        <v>571</v>
      </c>
      <c r="T304" s="270">
        <v>118</v>
      </c>
      <c r="U304" s="273">
        <v>804</v>
      </c>
      <c r="V304" s="273">
        <v>3052</v>
      </c>
      <c r="W304" s="272">
        <v>3052</v>
      </c>
      <c r="X304" s="270">
        <v>32884</v>
      </c>
      <c r="Y304" s="267">
        <f t="shared" si="252"/>
        <v>1574.6088083044979</v>
      </c>
      <c r="Z304" s="275">
        <f t="shared" si="253"/>
        <v>21736.881355932204</v>
      </c>
      <c r="AA304" s="267">
        <f t="shared" si="254"/>
        <v>1040.8431105741597</v>
      </c>
      <c r="AB304" s="263">
        <v>16.881781077658172</v>
      </c>
      <c r="AC304" s="271">
        <v>10.621964901171916</v>
      </c>
      <c r="AD304" s="271">
        <v>10.598315460741327</v>
      </c>
      <c r="AE304" s="264">
        <v>10.598315460741327</v>
      </c>
      <c r="AF304" s="276">
        <v>0.36942503288337714</v>
      </c>
      <c r="AG304" s="277">
        <f t="shared" si="259"/>
        <v>-48.649473586969812</v>
      </c>
      <c r="AH304" s="263">
        <f t="shared" si="221"/>
        <v>10.330462132199095</v>
      </c>
      <c r="AI304" s="278">
        <f t="shared" si="222"/>
        <v>62.195579417256312</v>
      </c>
    </row>
    <row r="305" spans="1:35" ht="40.5" customHeight="1" x14ac:dyDescent="0.15">
      <c r="A305" s="566"/>
      <c r="B305" s="584"/>
      <c r="C305" s="663"/>
      <c r="D305" s="467" t="s">
        <v>352</v>
      </c>
      <c r="E305" s="259"/>
      <c r="F305" s="260">
        <v>39142</v>
      </c>
      <c r="G305" s="261">
        <v>593</v>
      </c>
      <c r="H305" s="258" t="s">
        <v>379</v>
      </c>
      <c r="I305" s="469">
        <v>18</v>
      </c>
      <c r="J305" s="470">
        <v>14</v>
      </c>
      <c r="K305" s="471" t="s">
        <v>521</v>
      </c>
      <c r="L305" s="469">
        <v>3720</v>
      </c>
      <c r="M305" s="470">
        <v>2800</v>
      </c>
      <c r="N305" s="268">
        <f t="shared" si="251"/>
        <v>10.416</v>
      </c>
      <c r="O305" s="269">
        <f t="shared" si="220"/>
        <v>4.838709677419355</v>
      </c>
      <c r="P305" s="270">
        <v>52</v>
      </c>
      <c r="Q305" s="271">
        <v>21.2</v>
      </c>
      <c r="R305" s="271">
        <v>10</v>
      </c>
      <c r="S305" s="272">
        <v>442</v>
      </c>
      <c r="T305" s="270">
        <v>130</v>
      </c>
      <c r="U305" s="273">
        <v>834</v>
      </c>
      <c r="V305" s="273">
        <v>1581</v>
      </c>
      <c r="W305" s="272">
        <v>1581</v>
      </c>
      <c r="X305" s="270">
        <v>30111</v>
      </c>
      <c r="Y305" s="267">
        <f t="shared" si="252"/>
        <v>1286.0742666666665</v>
      </c>
      <c r="Z305" s="275">
        <f t="shared" si="253"/>
        <v>18066.599999999999</v>
      </c>
      <c r="AA305" s="267">
        <f t="shared" si="254"/>
        <v>771.64455999999984</v>
      </c>
      <c r="AB305" s="263">
        <v>19.547261669007053</v>
      </c>
      <c r="AC305" s="271">
        <v>11.852129669638128</v>
      </c>
      <c r="AD305" s="271">
        <v>12.354593213885899</v>
      </c>
      <c r="AE305" s="264">
        <v>12.354593213885899</v>
      </c>
      <c r="AF305" s="276">
        <v>0.39902258729457085</v>
      </c>
      <c r="AG305" s="277">
        <f t="shared" si="259"/>
        <v>-47.980050394047197</v>
      </c>
      <c r="AH305" s="263">
        <f t="shared" si="221"/>
        <v>9.8521427940597182</v>
      </c>
      <c r="AI305" s="278">
        <f t="shared" si="222"/>
        <v>59.315810051534406</v>
      </c>
    </row>
    <row r="306" spans="1:35" ht="40.5" customHeight="1" x14ac:dyDescent="0.15">
      <c r="A306" s="566"/>
      <c r="B306" s="584"/>
      <c r="C306" s="664"/>
      <c r="D306" s="472" t="s">
        <v>353</v>
      </c>
      <c r="E306" s="473"/>
      <c r="F306" s="474">
        <v>39142</v>
      </c>
      <c r="G306" s="475">
        <v>480</v>
      </c>
      <c r="H306" s="476" t="s">
        <v>379</v>
      </c>
      <c r="I306" s="477">
        <v>18</v>
      </c>
      <c r="J306" s="478">
        <v>14</v>
      </c>
      <c r="K306" s="479" t="s">
        <v>521</v>
      </c>
      <c r="L306" s="477">
        <v>3720</v>
      </c>
      <c r="M306" s="478">
        <v>2800</v>
      </c>
      <c r="N306" s="480">
        <f t="shared" si="251"/>
        <v>10.416</v>
      </c>
      <c r="O306" s="481">
        <f t="shared" si="220"/>
        <v>4.838709677419355</v>
      </c>
      <c r="P306" s="482">
        <v>51</v>
      </c>
      <c r="Q306" s="483">
        <v>21.1</v>
      </c>
      <c r="R306" s="483">
        <v>10</v>
      </c>
      <c r="S306" s="484">
        <v>494</v>
      </c>
      <c r="T306" s="482">
        <v>131</v>
      </c>
      <c r="U306" s="485">
        <v>811</v>
      </c>
      <c r="V306" s="485">
        <v>1558</v>
      </c>
      <c r="W306" s="484">
        <v>1558</v>
      </c>
      <c r="X306" s="482">
        <v>30493</v>
      </c>
      <c r="Y306" s="486">
        <f t="shared" si="252"/>
        <v>1302.3899111111109</v>
      </c>
      <c r="Z306" s="487">
        <f t="shared" si="253"/>
        <v>18156.137404580153</v>
      </c>
      <c r="AA306" s="486">
        <f t="shared" si="254"/>
        <v>775.4688020356233</v>
      </c>
      <c r="AB306" s="488">
        <v>19.646533094809698</v>
      </c>
      <c r="AC306" s="483">
        <v>11.513140028664235</v>
      </c>
      <c r="AD306" s="483">
        <v>12.175578714186669</v>
      </c>
      <c r="AE306" s="489">
        <v>12.175578714186669</v>
      </c>
      <c r="AF306" s="490">
        <v>0.42286701877269273</v>
      </c>
      <c r="AG306" s="491">
        <f t="shared" si="259"/>
        <v>-47.475923720736134</v>
      </c>
      <c r="AH306" s="488">
        <f t="shared" si="221"/>
        <v>9.8519668450711553</v>
      </c>
      <c r="AI306" s="492">
        <f t="shared" si="222"/>
        <v>59.314750733069125</v>
      </c>
    </row>
    <row r="307" spans="1:35" ht="40.5" customHeight="1" x14ac:dyDescent="0.15">
      <c r="A307" s="566"/>
      <c r="B307" s="584"/>
      <c r="C307" s="665" t="s">
        <v>517</v>
      </c>
      <c r="D307" s="493" t="s">
        <v>643</v>
      </c>
      <c r="E307" s="178"/>
      <c r="F307" s="179">
        <v>42614</v>
      </c>
      <c r="G307" s="180">
        <v>2000</v>
      </c>
      <c r="H307" s="181" t="s">
        <v>83</v>
      </c>
      <c r="I307" s="182">
        <v>17.399999999999999</v>
      </c>
      <c r="J307" s="183">
        <v>13</v>
      </c>
      <c r="K307" s="280" t="s">
        <v>642</v>
      </c>
      <c r="L307" s="182">
        <v>5240</v>
      </c>
      <c r="M307" s="183">
        <v>3912</v>
      </c>
      <c r="N307" s="185">
        <f t="shared" si="251"/>
        <v>20.49888</v>
      </c>
      <c r="O307" s="186">
        <f t="shared" ref="O307:O308" si="260">I307/L307*1000</f>
        <v>3.3206106870229006</v>
      </c>
      <c r="P307" s="187">
        <v>80</v>
      </c>
      <c r="Q307" s="188">
        <v>23.7</v>
      </c>
      <c r="R307" s="188">
        <v>12.8</v>
      </c>
      <c r="S307" s="189">
        <v>1312</v>
      </c>
      <c r="T307" s="187">
        <v>83</v>
      </c>
      <c r="U307" s="190">
        <v>352</v>
      </c>
      <c r="V307" s="190">
        <v>1366</v>
      </c>
      <c r="W307" s="189">
        <v>10916</v>
      </c>
      <c r="X307" s="187">
        <v>36434</v>
      </c>
      <c r="Y307" s="267">
        <f t="shared" si="252"/>
        <v>3304.2350323688734</v>
      </c>
      <c r="Z307" s="275">
        <f t="shared" si="253"/>
        <v>34239.180722891564</v>
      </c>
      <c r="AA307" s="267">
        <f t="shared" si="254"/>
        <v>3105.1847292141215</v>
      </c>
      <c r="AB307" s="263">
        <v>7</v>
      </c>
      <c r="AC307" s="271">
        <v>5.6</v>
      </c>
      <c r="AD307" s="271">
        <v>4.5999999999999996</v>
      </c>
      <c r="AE307" s="264">
        <v>1.6</v>
      </c>
      <c r="AF307" s="276">
        <v>0.67</v>
      </c>
      <c r="AG307" s="277">
        <f t="shared" si="259"/>
        <v>-43.478503945983469</v>
      </c>
      <c r="AH307" s="263">
        <f t="shared" ref="AH307:AH308" si="261">(LOG(Z307/AB307))/(LOG(2))</f>
        <v>12.256005638753031</v>
      </c>
      <c r="AI307" s="278">
        <f t="shared" ref="AI307:AI308" si="262">20*LOG(Z307/AB307)</f>
        <v>73.788506485831078</v>
      </c>
    </row>
    <row r="308" spans="1:35" ht="40.5" customHeight="1" x14ac:dyDescent="0.15">
      <c r="A308" s="566"/>
      <c r="B308" s="584"/>
      <c r="C308" s="666"/>
      <c r="D308" s="494" t="s">
        <v>656</v>
      </c>
      <c r="E308" s="259"/>
      <c r="F308" s="260">
        <v>42614</v>
      </c>
      <c r="G308" s="261">
        <v>549</v>
      </c>
      <c r="H308" s="258" t="s">
        <v>385</v>
      </c>
      <c r="I308" s="469">
        <v>17.3</v>
      </c>
      <c r="J308" s="470">
        <v>13</v>
      </c>
      <c r="K308" s="471" t="s">
        <v>521</v>
      </c>
      <c r="L308" s="469">
        <v>4608</v>
      </c>
      <c r="M308" s="470">
        <v>3456</v>
      </c>
      <c r="N308" s="268">
        <f t="shared" si="251"/>
        <v>15.925248</v>
      </c>
      <c r="O308" s="269">
        <f t="shared" si="260"/>
        <v>3.7543402777777777</v>
      </c>
      <c r="P308" s="270"/>
      <c r="Q308" s="271"/>
      <c r="R308" s="271"/>
      <c r="S308" s="272"/>
      <c r="T308" s="270"/>
      <c r="U308" s="273"/>
      <c r="V308" s="273"/>
      <c r="W308" s="272"/>
      <c r="X308" s="270"/>
      <c r="Y308" s="267">
        <f t="shared" si="252"/>
        <v>0</v>
      </c>
      <c r="Z308" s="275" t="e">
        <f t="shared" si="253"/>
        <v>#DIV/0!</v>
      </c>
      <c r="AA308" s="267" t="e">
        <f t="shared" si="254"/>
        <v>#DIV/0!</v>
      </c>
      <c r="AB308" s="263"/>
      <c r="AC308" s="271"/>
      <c r="AD308" s="271"/>
      <c r="AE308" s="264"/>
      <c r="AF308" s="276"/>
      <c r="AG308" s="277" t="e">
        <f t="shared" si="259"/>
        <v>#NUM!</v>
      </c>
      <c r="AH308" s="263" t="e">
        <f t="shared" si="261"/>
        <v>#DIV/0!</v>
      </c>
      <c r="AI308" s="278" t="e">
        <f t="shared" si="262"/>
        <v>#DIV/0!</v>
      </c>
    </row>
    <row r="309" spans="1:35" ht="40.5" customHeight="1" x14ac:dyDescent="0.15">
      <c r="A309" s="566"/>
      <c r="B309" s="584"/>
      <c r="C309" s="666"/>
      <c r="D309" s="467" t="s">
        <v>375</v>
      </c>
      <c r="E309" s="259"/>
      <c r="F309" s="260">
        <v>42370</v>
      </c>
      <c r="G309" s="261">
        <v>1200</v>
      </c>
      <c r="H309" s="258" t="s">
        <v>385</v>
      </c>
      <c r="I309" s="469">
        <v>17.399999999999999</v>
      </c>
      <c r="J309" s="470">
        <v>13</v>
      </c>
      <c r="K309" s="471" t="s">
        <v>521</v>
      </c>
      <c r="L309" s="469">
        <v>5184</v>
      </c>
      <c r="M309" s="470">
        <v>3888</v>
      </c>
      <c r="N309" s="268">
        <f t="shared" ref="N309:N314" si="263">L309*M309/1000000</f>
        <v>20.155391999999999</v>
      </c>
      <c r="O309" s="269">
        <f t="shared" si="220"/>
        <v>3.356481481481481</v>
      </c>
      <c r="P309" s="270">
        <v>74</v>
      </c>
      <c r="Q309" s="271">
        <v>23.1</v>
      </c>
      <c r="R309" s="271">
        <v>12.4</v>
      </c>
      <c r="S309" s="272">
        <v>894</v>
      </c>
      <c r="T309" s="270">
        <v>91</v>
      </c>
      <c r="U309" s="273">
        <v>362</v>
      </c>
      <c r="V309" s="273">
        <v>1428</v>
      </c>
      <c r="W309" s="272">
        <v>11200</v>
      </c>
      <c r="X309" s="270">
        <v>27153</v>
      </c>
      <c r="Y309" s="267">
        <f t="shared" ref="Y309:Y314" si="264">X309/(O309)^2</f>
        <v>2410.1790592152206</v>
      </c>
      <c r="Z309" s="275">
        <f t="shared" ref="Z309:Z314" si="265">78*X309/T309</f>
        <v>23274</v>
      </c>
      <c r="AA309" s="267">
        <f t="shared" ref="AA309:AA314" si="266">Z309/(O309)^2</f>
        <v>2065.867765041618</v>
      </c>
      <c r="AB309" s="263">
        <v>6.5</v>
      </c>
      <c r="AC309" s="271">
        <v>5.4</v>
      </c>
      <c r="AD309" s="271">
        <v>4.5</v>
      </c>
      <c r="AE309" s="264">
        <v>2</v>
      </c>
      <c r="AF309" s="276">
        <v>0.41</v>
      </c>
      <c r="AG309" s="277">
        <f t="shared" ref="AG309:AG314" si="267">20*LOG(AF309/100)</f>
        <v>-47.744322865605291</v>
      </c>
      <c r="AH309" s="263">
        <f t="shared" si="221"/>
        <v>11.805991843111475</v>
      </c>
      <c r="AI309" s="278">
        <f t="shared" si="222"/>
        <v>71.079153466816891</v>
      </c>
    </row>
    <row r="310" spans="1:35" ht="40.5" customHeight="1" x14ac:dyDescent="0.15">
      <c r="A310" s="566"/>
      <c r="B310" s="584"/>
      <c r="C310" s="666"/>
      <c r="D310" s="495" t="s">
        <v>373</v>
      </c>
      <c r="E310" s="259"/>
      <c r="F310" s="260">
        <v>42217</v>
      </c>
      <c r="G310" s="261">
        <v>650</v>
      </c>
      <c r="H310" s="258" t="s">
        <v>83</v>
      </c>
      <c r="I310" s="469">
        <v>17.3</v>
      </c>
      <c r="J310" s="470">
        <v>13</v>
      </c>
      <c r="K310" s="471" t="s">
        <v>521</v>
      </c>
      <c r="L310" s="469">
        <v>4640</v>
      </c>
      <c r="M310" s="470">
        <v>3472</v>
      </c>
      <c r="N310" s="268">
        <f t="shared" si="263"/>
        <v>16.11008</v>
      </c>
      <c r="O310" s="269">
        <f t="shared" si="220"/>
        <v>3.728448275862069</v>
      </c>
      <c r="P310" s="270">
        <v>73</v>
      </c>
      <c r="Q310" s="271">
        <v>23.1</v>
      </c>
      <c r="R310" s="271">
        <v>12.5</v>
      </c>
      <c r="S310" s="272">
        <v>842</v>
      </c>
      <c r="T310" s="270">
        <v>97</v>
      </c>
      <c r="U310" s="273">
        <v>389</v>
      </c>
      <c r="V310" s="273">
        <v>1454</v>
      </c>
      <c r="W310" s="272">
        <v>11459</v>
      </c>
      <c r="X310" s="270">
        <v>32648</v>
      </c>
      <c r="Y310" s="267">
        <f t="shared" si="264"/>
        <v>2348.5528443984094</v>
      </c>
      <c r="Z310" s="275">
        <f t="shared" si="265"/>
        <v>26253.030927835051</v>
      </c>
      <c r="AA310" s="267">
        <f t="shared" si="266"/>
        <v>1888.5270295162468</v>
      </c>
      <c r="AB310" s="263">
        <v>6.0424923416317613</v>
      </c>
      <c r="AC310" s="271">
        <v>2.9935139862884315</v>
      </c>
      <c r="AD310" s="271">
        <v>2.5692441521045923</v>
      </c>
      <c r="AE310" s="264">
        <v>2.861155015178654</v>
      </c>
      <c r="AF310" s="276">
        <v>0.47023332368023874</v>
      </c>
      <c r="AG310" s="277">
        <f t="shared" si="267"/>
        <v>-46.553731945836489</v>
      </c>
      <c r="AH310" s="263">
        <f t="shared" si="221"/>
        <v>12.085052632439984</v>
      </c>
      <c r="AI310" s="278">
        <f t="shared" si="222"/>
        <v>72.759266830847864</v>
      </c>
    </row>
    <row r="311" spans="1:35" ht="40.5" customHeight="1" x14ac:dyDescent="0.15">
      <c r="A311" s="566"/>
      <c r="B311" s="584"/>
      <c r="C311" s="666"/>
      <c r="D311" s="467" t="s">
        <v>377</v>
      </c>
      <c r="E311" s="259"/>
      <c r="F311" s="260">
        <v>42036</v>
      </c>
      <c r="G311" s="261"/>
      <c r="H311" s="258" t="s">
        <v>385</v>
      </c>
      <c r="I311" s="469">
        <v>17.3</v>
      </c>
      <c r="J311" s="470">
        <v>13</v>
      </c>
      <c r="K311" s="471" t="s">
        <v>521</v>
      </c>
      <c r="L311" s="469">
        <v>4608</v>
      </c>
      <c r="M311" s="470">
        <v>3456</v>
      </c>
      <c r="N311" s="268">
        <f t="shared" si="263"/>
        <v>15.925248</v>
      </c>
      <c r="O311" s="269">
        <f t="shared" ref="O311:O382" si="268">I311/L311*1000</f>
        <v>3.7543402777777777</v>
      </c>
      <c r="P311" s="270"/>
      <c r="Q311" s="271"/>
      <c r="R311" s="271"/>
      <c r="S311" s="272"/>
      <c r="T311" s="270"/>
      <c r="U311" s="273"/>
      <c r="V311" s="273"/>
      <c r="W311" s="272"/>
      <c r="X311" s="270"/>
      <c r="Y311" s="267">
        <f t="shared" si="264"/>
        <v>0</v>
      </c>
      <c r="Z311" s="275" t="e">
        <f t="shared" si="265"/>
        <v>#DIV/0!</v>
      </c>
      <c r="AA311" s="267" t="e">
        <f t="shared" si="266"/>
        <v>#DIV/0!</v>
      </c>
      <c r="AB311" s="263"/>
      <c r="AC311" s="271"/>
      <c r="AD311" s="271"/>
      <c r="AE311" s="264"/>
      <c r="AF311" s="276"/>
      <c r="AG311" s="277" t="e">
        <f t="shared" si="267"/>
        <v>#NUM!</v>
      </c>
      <c r="AH311" s="263" t="e">
        <f t="shared" si="221"/>
        <v>#DIV/0!</v>
      </c>
      <c r="AI311" s="278" t="e">
        <f t="shared" si="222"/>
        <v>#DIV/0!</v>
      </c>
    </row>
    <row r="312" spans="1:35" ht="40.5" customHeight="1" x14ac:dyDescent="0.15">
      <c r="A312" s="566"/>
      <c r="B312" s="584"/>
      <c r="C312" s="666"/>
      <c r="D312" s="495" t="s">
        <v>372</v>
      </c>
      <c r="E312" s="259"/>
      <c r="F312" s="260">
        <v>42036</v>
      </c>
      <c r="G312" s="261">
        <v>1100</v>
      </c>
      <c r="H312" s="258" t="s">
        <v>83</v>
      </c>
      <c r="I312" s="469">
        <v>17.3</v>
      </c>
      <c r="J312" s="470">
        <v>13</v>
      </c>
      <c r="K312" s="471" t="s">
        <v>521</v>
      </c>
      <c r="L312" s="469">
        <v>4640</v>
      </c>
      <c r="M312" s="470">
        <v>3472</v>
      </c>
      <c r="N312" s="268">
        <f t="shared" si="263"/>
        <v>16.11008</v>
      </c>
      <c r="O312" s="269">
        <f t="shared" si="268"/>
        <v>3.728448275862069</v>
      </c>
      <c r="P312" s="270">
        <v>73</v>
      </c>
      <c r="Q312" s="271">
        <v>23</v>
      </c>
      <c r="R312" s="271">
        <v>12.4</v>
      </c>
      <c r="S312" s="272">
        <v>896</v>
      </c>
      <c r="T312" s="270">
        <v>96</v>
      </c>
      <c r="U312" s="273">
        <v>380</v>
      </c>
      <c r="V312" s="273">
        <v>1584</v>
      </c>
      <c r="W312" s="272">
        <v>12339</v>
      </c>
      <c r="X312" s="270">
        <v>33654</v>
      </c>
      <c r="Y312" s="267">
        <f t="shared" si="264"/>
        <v>2420.9200387583951</v>
      </c>
      <c r="Z312" s="275">
        <f t="shared" si="265"/>
        <v>27343.875</v>
      </c>
      <c r="AA312" s="267">
        <f t="shared" si="266"/>
        <v>1966.9975314911958</v>
      </c>
      <c r="AB312" s="263">
        <v>6.5903796307858844</v>
      </c>
      <c r="AC312" s="271">
        <v>3.0513800375519891</v>
      </c>
      <c r="AD312" s="271">
        <v>2.5165968526667282</v>
      </c>
      <c r="AE312" s="264">
        <v>2.4382320534064048</v>
      </c>
      <c r="AF312" s="276">
        <v>0.47175204309555874</v>
      </c>
      <c r="AG312" s="277">
        <f t="shared" si="267"/>
        <v>-46.525724205742627</v>
      </c>
      <c r="AH312" s="263">
        <f t="shared" ref="AH312:AH383" si="269">(LOG(Z312/AB312))/(LOG(2))</f>
        <v>12.018568514227654</v>
      </c>
      <c r="AI312" s="278">
        <f t="shared" ref="AI312:AI383" si="270">20*LOG(Z312/AB312)</f>
        <v>72.358992554504226</v>
      </c>
    </row>
    <row r="313" spans="1:35" ht="40.5" customHeight="1" x14ac:dyDescent="0.15">
      <c r="A313" s="566"/>
      <c r="B313" s="584"/>
      <c r="C313" s="666"/>
      <c r="D313" s="467" t="s">
        <v>371</v>
      </c>
      <c r="E313" s="259"/>
      <c r="F313" s="260">
        <v>41852</v>
      </c>
      <c r="G313" s="261">
        <v>600</v>
      </c>
      <c r="H313" s="258" t="s">
        <v>83</v>
      </c>
      <c r="I313" s="469">
        <v>17.3</v>
      </c>
      <c r="J313" s="470">
        <v>13</v>
      </c>
      <c r="K313" s="471" t="s">
        <v>521</v>
      </c>
      <c r="L313" s="469">
        <v>4640</v>
      </c>
      <c r="M313" s="470">
        <v>3472</v>
      </c>
      <c r="N313" s="268">
        <f t="shared" si="263"/>
        <v>16.11008</v>
      </c>
      <c r="O313" s="269">
        <f t="shared" si="268"/>
        <v>3.728448275862069</v>
      </c>
      <c r="P313" s="270">
        <v>72</v>
      </c>
      <c r="Q313" s="271">
        <v>22.7</v>
      </c>
      <c r="R313" s="271">
        <v>12.4</v>
      </c>
      <c r="S313" s="272">
        <v>873</v>
      </c>
      <c r="T313" s="270">
        <v>104</v>
      </c>
      <c r="U313" s="273">
        <v>411</v>
      </c>
      <c r="V313" s="273">
        <v>1617</v>
      </c>
      <c r="W313" s="272">
        <v>12255</v>
      </c>
      <c r="X313" s="270">
        <v>34010</v>
      </c>
      <c r="Y313" s="267">
        <f t="shared" si="264"/>
        <v>2446.529105549801</v>
      </c>
      <c r="Z313" s="275">
        <f t="shared" si="265"/>
        <v>25507.5</v>
      </c>
      <c r="AA313" s="267">
        <f t="shared" si="266"/>
        <v>1834.896829162351</v>
      </c>
      <c r="AB313" s="263">
        <v>6.6229768289541644</v>
      </c>
      <c r="AC313" s="271">
        <v>3.2046571496646665</v>
      </c>
      <c r="AD313" s="271">
        <v>2.9521982696572047</v>
      </c>
      <c r="AE313" s="264">
        <v>2.962527144661844</v>
      </c>
      <c r="AF313" s="276">
        <v>0.79408776732273856</v>
      </c>
      <c r="AG313" s="277">
        <f t="shared" si="267"/>
        <v>-42.002629882001457</v>
      </c>
      <c r="AH313" s="263">
        <f t="shared" si="269"/>
        <v>11.911154075467303</v>
      </c>
      <c r="AI313" s="278">
        <f t="shared" si="270"/>
        <v>71.712293193818681</v>
      </c>
    </row>
    <row r="314" spans="1:35" ht="40.5" customHeight="1" x14ac:dyDescent="0.15">
      <c r="A314" s="566"/>
      <c r="B314" s="584"/>
      <c r="C314" s="666"/>
      <c r="D314" s="495" t="s">
        <v>370</v>
      </c>
      <c r="E314" s="259"/>
      <c r="F314" s="260">
        <v>41640</v>
      </c>
      <c r="G314" s="261">
        <v>700</v>
      </c>
      <c r="H314" s="258" t="s">
        <v>83</v>
      </c>
      <c r="I314" s="469">
        <v>17.3</v>
      </c>
      <c r="J314" s="470">
        <v>13</v>
      </c>
      <c r="K314" s="471" t="s">
        <v>521</v>
      </c>
      <c r="L314" s="469">
        <v>4640</v>
      </c>
      <c r="M314" s="470">
        <v>3472</v>
      </c>
      <c r="N314" s="268">
        <f t="shared" si="263"/>
        <v>16.11008</v>
      </c>
      <c r="O314" s="269">
        <f t="shared" si="268"/>
        <v>3.728448275862069</v>
      </c>
      <c r="P314" s="270">
        <v>72</v>
      </c>
      <c r="Q314" s="271">
        <v>22.8</v>
      </c>
      <c r="R314" s="271">
        <v>12.3</v>
      </c>
      <c r="S314" s="272">
        <v>884</v>
      </c>
      <c r="T314" s="270">
        <v>108</v>
      </c>
      <c r="U314" s="273">
        <v>432</v>
      </c>
      <c r="V314" s="273">
        <v>1663</v>
      </c>
      <c r="W314" s="272">
        <v>12745</v>
      </c>
      <c r="X314" s="270">
        <v>33953</v>
      </c>
      <c r="Y314" s="267">
        <f t="shared" si="264"/>
        <v>2442.4287774399413</v>
      </c>
      <c r="Z314" s="275">
        <f t="shared" si="265"/>
        <v>24521.611111111109</v>
      </c>
      <c r="AA314" s="267">
        <f t="shared" si="266"/>
        <v>1763.9763392621796</v>
      </c>
      <c r="AB314" s="263">
        <v>6.3462714775857219</v>
      </c>
      <c r="AC314" s="271">
        <v>3.0765093221594744</v>
      </c>
      <c r="AD314" s="271">
        <v>2.8160810552455033</v>
      </c>
      <c r="AE314" s="264">
        <v>2.6236616036828853</v>
      </c>
      <c r="AF314" s="276">
        <v>0.44054939166922075</v>
      </c>
      <c r="AG314" s="277">
        <f t="shared" si="267"/>
        <v>-47.120107882296352</v>
      </c>
      <c r="AH314" s="263">
        <f t="shared" si="269"/>
        <v>11.915856911730794</v>
      </c>
      <c r="AI314" s="278">
        <f t="shared" si="270"/>
        <v>71.740607089418816</v>
      </c>
    </row>
    <row r="315" spans="1:35" ht="40.5" customHeight="1" x14ac:dyDescent="0.15">
      <c r="A315" s="566"/>
      <c r="B315" s="584"/>
      <c r="C315" s="666"/>
      <c r="D315" s="495" t="s">
        <v>354</v>
      </c>
      <c r="E315" s="259"/>
      <c r="F315" s="260">
        <v>41518</v>
      </c>
      <c r="G315" s="261">
        <v>1399</v>
      </c>
      <c r="H315" s="258" t="s">
        <v>329</v>
      </c>
      <c r="I315" s="469">
        <v>17.3</v>
      </c>
      <c r="J315" s="470">
        <v>13</v>
      </c>
      <c r="K315" s="471" t="s">
        <v>521</v>
      </c>
      <c r="L315" s="469">
        <v>4640</v>
      </c>
      <c r="M315" s="470">
        <v>3472</v>
      </c>
      <c r="N315" s="268">
        <f>L315*M315/1000000</f>
        <v>16.11008</v>
      </c>
      <c r="O315" s="269">
        <f t="shared" si="268"/>
        <v>3.728448275862069</v>
      </c>
      <c r="P315" s="270">
        <v>73</v>
      </c>
      <c r="Q315" s="271">
        <v>23</v>
      </c>
      <c r="R315" s="271">
        <v>12.7</v>
      </c>
      <c r="S315" s="272">
        <v>757</v>
      </c>
      <c r="T315" s="270">
        <v>122</v>
      </c>
      <c r="U315" s="273">
        <v>487</v>
      </c>
      <c r="V315" s="273">
        <v>1900</v>
      </c>
      <c r="W315" s="272">
        <v>15211</v>
      </c>
      <c r="X315" s="270">
        <v>25259</v>
      </c>
      <c r="Y315" s="267">
        <f>X315/(O315)^2</f>
        <v>1817.0208373149787</v>
      </c>
      <c r="Z315" s="275">
        <f>78*X315/T315</f>
        <v>16149.196721311475</v>
      </c>
      <c r="AA315" s="267">
        <f>Z315/(O315)^2</f>
        <v>1161.7018468079373</v>
      </c>
      <c r="AB315" s="263">
        <v>2.8477029288778732</v>
      </c>
      <c r="AC315" s="271">
        <v>1.3091550908940353</v>
      </c>
      <c r="AD315" s="271">
        <v>1.1028819597844768</v>
      </c>
      <c r="AE315" s="264">
        <v>1.0083424435884376</v>
      </c>
      <c r="AF315" s="276">
        <v>0.34894944027007602</v>
      </c>
      <c r="AG315" s="277">
        <f>20*LOG(AF315/100)</f>
        <v>-49.144749879291098</v>
      </c>
      <c r="AH315" s="263">
        <f t="shared" si="269"/>
        <v>12.469376132186623</v>
      </c>
      <c r="AI315" s="278">
        <f t="shared" si="270"/>
        <v>75.073124860093799</v>
      </c>
    </row>
    <row r="316" spans="1:35" ht="40.5" customHeight="1" x14ac:dyDescent="0.15">
      <c r="A316" s="566"/>
      <c r="B316" s="584"/>
      <c r="C316" s="666"/>
      <c r="D316" s="467" t="s">
        <v>384</v>
      </c>
      <c r="E316" s="259"/>
      <c r="F316" s="260">
        <v>41395</v>
      </c>
      <c r="G316" s="261">
        <v>1000</v>
      </c>
      <c r="H316" s="258" t="s">
        <v>329</v>
      </c>
      <c r="I316" s="469">
        <v>17.3</v>
      </c>
      <c r="J316" s="470">
        <v>13</v>
      </c>
      <c r="K316" s="471" t="s">
        <v>521</v>
      </c>
      <c r="L316" s="469">
        <v>4640</v>
      </c>
      <c r="M316" s="470">
        <v>3472</v>
      </c>
      <c r="N316" s="268">
        <f t="shared" ref="N316" si="271">L316*M316/1000000</f>
        <v>16.11008</v>
      </c>
      <c r="O316" s="269">
        <f t="shared" si="268"/>
        <v>3.728448275862069</v>
      </c>
      <c r="P316" s="270">
        <v>72</v>
      </c>
      <c r="Q316" s="271">
        <v>22.8</v>
      </c>
      <c r="R316" s="271">
        <v>12.4</v>
      </c>
      <c r="S316" s="272">
        <v>895</v>
      </c>
      <c r="T316" s="270">
        <v>102</v>
      </c>
      <c r="U316" s="273">
        <v>403</v>
      </c>
      <c r="V316" s="273">
        <v>1551</v>
      </c>
      <c r="W316" s="272">
        <v>12154</v>
      </c>
      <c r="X316" s="270">
        <v>34126</v>
      </c>
      <c r="Y316" s="267">
        <f t="shared" ref="Y316" si="272">X316/(O316)^2</f>
        <v>2454.8736329312705</v>
      </c>
      <c r="Z316" s="275">
        <f t="shared" ref="Z316" si="273">78*X316/T316</f>
        <v>26096.352941176472</v>
      </c>
      <c r="AA316" s="267">
        <f t="shared" ref="AA316" si="274">Z316/(O316)^2</f>
        <v>1877.2563075356777</v>
      </c>
      <c r="AB316" s="263">
        <v>6.5267497506779284</v>
      </c>
      <c r="AC316" s="271">
        <v>3.4933839136845259</v>
      </c>
      <c r="AD316" s="271">
        <v>3.0460189634378381</v>
      </c>
      <c r="AE316" s="264">
        <v>3.2483181750914221</v>
      </c>
      <c r="AF316" s="276">
        <v>0.5693188441707786</v>
      </c>
      <c r="AG316" s="277">
        <f t="shared" ref="AG316" si="275">20*LOG(AF316/100)</f>
        <v>-44.892888820380961</v>
      </c>
      <c r="AH316" s="263">
        <f t="shared" si="269"/>
        <v>11.965195854232896</v>
      </c>
      <c r="AI316" s="278">
        <f t="shared" si="270"/>
        <v>72.037657122368287</v>
      </c>
    </row>
    <row r="317" spans="1:35" ht="40.5" customHeight="1" x14ac:dyDescent="0.15">
      <c r="A317" s="566"/>
      <c r="B317" s="584"/>
      <c r="C317" s="666"/>
      <c r="D317" s="467" t="s">
        <v>355</v>
      </c>
      <c r="E317" s="259"/>
      <c r="F317" s="260">
        <v>41395</v>
      </c>
      <c r="G317" s="261">
        <v>700</v>
      </c>
      <c r="H317" s="258" t="s">
        <v>329</v>
      </c>
      <c r="I317" s="469">
        <v>17.3</v>
      </c>
      <c r="J317" s="470">
        <v>13</v>
      </c>
      <c r="K317" s="471" t="s">
        <v>521</v>
      </c>
      <c r="L317" s="469">
        <v>4608</v>
      </c>
      <c r="M317" s="470">
        <v>3456</v>
      </c>
      <c r="N317" s="268">
        <f t="shared" ref="N317:N328" si="276">L317*M317/1000000</f>
        <v>15.925248</v>
      </c>
      <c r="O317" s="269">
        <f t="shared" si="268"/>
        <v>3.7543402777777777</v>
      </c>
      <c r="P317" s="270"/>
      <c r="Q317" s="271"/>
      <c r="R317" s="271"/>
      <c r="S317" s="272"/>
      <c r="T317" s="270"/>
      <c r="U317" s="273"/>
      <c r="V317" s="273"/>
      <c r="W317" s="272"/>
      <c r="X317" s="270"/>
      <c r="Y317" s="267">
        <f t="shared" ref="Y317:Y328" si="277">X317/(O317)^2</f>
        <v>0</v>
      </c>
      <c r="Z317" s="275" t="e">
        <f t="shared" ref="Z317:Z329" si="278">78*X317/T317</f>
        <v>#DIV/0!</v>
      </c>
      <c r="AA317" s="267" t="e">
        <f t="shared" ref="AA317:AA328" si="279">Z317/(O317)^2</f>
        <v>#DIV/0!</v>
      </c>
      <c r="AB317" s="263"/>
      <c r="AC317" s="271"/>
      <c r="AD317" s="271"/>
      <c r="AE317" s="264"/>
      <c r="AF317" s="276"/>
      <c r="AG317" s="277" t="e">
        <f t="shared" ref="AG317:AG328" si="280">20*LOG(AF317/100)</f>
        <v>#NUM!</v>
      </c>
      <c r="AH317" s="263" t="e">
        <f t="shared" si="269"/>
        <v>#DIV/0!</v>
      </c>
      <c r="AI317" s="278" t="e">
        <f t="shared" si="270"/>
        <v>#DIV/0!</v>
      </c>
    </row>
    <row r="318" spans="1:35" ht="40.5" customHeight="1" x14ac:dyDescent="0.15">
      <c r="A318" s="566"/>
      <c r="B318" s="584"/>
      <c r="C318" s="666"/>
      <c r="D318" s="467" t="s">
        <v>356</v>
      </c>
      <c r="E318" s="259"/>
      <c r="F318" s="260">
        <v>41153</v>
      </c>
      <c r="G318" s="261">
        <v>599</v>
      </c>
      <c r="H318" s="258" t="s">
        <v>329</v>
      </c>
      <c r="I318" s="469">
        <v>17.3</v>
      </c>
      <c r="J318" s="470">
        <v>13</v>
      </c>
      <c r="K318" s="471" t="s">
        <v>521</v>
      </c>
      <c r="L318" s="469">
        <v>4640</v>
      </c>
      <c r="M318" s="470">
        <v>3472</v>
      </c>
      <c r="N318" s="268">
        <f t="shared" si="276"/>
        <v>16.11008</v>
      </c>
      <c r="O318" s="269">
        <f t="shared" si="268"/>
        <v>3.728448275862069</v>
      </c>
      <c r="P318" s="270">
        <v>72</v>
      </c>
      <c r="Q318" s="271">
        <v>22.7</v>
      </c>
      <c r="R318" s="271">
        <v>12.2</v>
      </c>
      <c r="S318" s="272">
        <v>932</v>
      </c>
      <c r="T318" s="270">
        <v>106</v>
      </c>
      <c r="U318" s="273">
        <v>417</v>
      </c>
      <c r="V318" s="273">
        <v>1753</v>
      </c>
      <c r="W318" s="272">
        <v>15391</v>
      </c>
      <c r="X318" s="270">
        <v>33280</v>
      </c>
      <c r="Y318" s="267">
        <f t="shared" si="277"/>
        <v>2394.0161315112432</v>
      </c>
      <c r="Z318" s="275">
        <f t="shared" si="278"/>
        <v>24489.056603773584</v>
      </c>
      <c r="AA318" s="267">
        <f t="shared" si="279"/>
        <v>1761.6345118667639</v>
      </c>
      <c r="AB318" s="263">
        <v>6.8283151040628258</v>
      </c>
      <c r="AC318" s="271">
        <v>2.7541956635772133</v>
      </c>
      <c r="AD318" s="271">
        <v>2.7722030135811249</v>
      </c>
      <c r="AE318" s="264">
        <v>2.0403142010585493</v>
      </c>
      <c r="AF318" s="276">
        <v>0.34011787203664468</v>
      </c>
      <c r="AG318" s="277">
        <f t="shared" si="280"/>
        <v>-49.367410935414043</v>
      </c>
      <c r="AH318" s="263">
        <f t="shared" si="269"/>
        <v>11.808319941841244</v>
      </c>
      <c r="AI318" s="278">
        <f t="shared" si="270"/>
        <v>71.093170017827447</v>
      </c>
    </row>
    <row r="319" spans="1:35" ht="40.5" customHeight="1" x14ac:dyDescent="0.15">
      <c r="A319" s="566"/>
      <c r="B319" s="584"/>
      <c r="C319" s="666"/>
      <c r="D319" s="467" t="s">
        <v>357</v>
      </c>
      <c r="E319" s="259"/>
      <c r="F319" s="260">
        <v>41153</v>
      </c>
      <c r="G319" s="261">
        <v>72</v>
      </c>
      <c r="H319" s="258" t="s">
        <v>329</v>
      </c>
      <c r="I319" s="469">
        <v>17.3</v>
      </c>
      <c r="J319" s="470">
        <v>13</v>
      </c>
      <c r="K319" s="471" t="s">
        <v>521</v>
      </c>
      <c r="L319" s="469">
        <v>4640</v>
      </c>
      <c r="M319" s="470">
        <v>3472</v>
      </c>
      <c r="N319" s="268">
        <f t="shared" si="276"/>
        <v>16.11008</v>
      </c>
      <c r="O319" s="269">
        <f t="shared" si="268"/>
        <v>3.728448275862069</v>
      </c>
      <c r="P319" s="270">
        <v>72</v>
      </c>
      <c r="Q319" s="271">
        <v>22.8</v>
      </c>
      <c r="R319" s="271">
        <v>12.3</v>
      </c>
      <c r="S319" s="272">
        <v>889</v>
      </c>
      <c r="T319" s="270">
        <v>107</v>
      </c>
      <c r="U319" s="273">
        <v>436</v>
      </c>
      <c r="V319" s="273">
        <v>1668</v>
      </c>
      <c r="W319" s="272">
        <v>14552</v>
      </c>
      <c r="X319" s="270">
        <v>34004</v>
      </c>
      <c r="Y319" s="267">
        <f t="shared" si="277"/>
        <v>2446.0974920645526</v>
      </c>
      <c r="Z319" s="275">
        <f t="shared" si="278"/>
        <v>24787.962616822431</v>
      </c>
      <c r="AA319" s="267">
        <f t="shared" si="279"/>
        <v>1783.1364895423844</v>
      </c>
      <c r="AB319" s="263">
        <v>6.6698009186055449</v>
      </c>
      <c r="AC319" s="271">
        <v>2.7397227828277138</v>
      </c>
      <c r="AD319" s="271">
        <v>2.3249513031526146</v>
      </c>
      <c r="AE319" s="264">
        <v>2.1754227538780206</v>
      </c>
      <c r="AF319" s="276">
        <v>0.38131192801616359</v>
      </c>
      <c r="AG319" s="277">
        <f t="shared" si="280"/>
        <v>-48.374392182458628</v>
      </c>
      <c r="AH319" s="263">
        <f t="shared" si="269"/>
        <v>11.859708376982187</v>
      </c>
      <c r="AI319" s="278">
        <f t="shared" si="270"/>
        <v>71.402559225980582</v>
      </c>
    </row>
    <row r="320" spans="1:35" ht="40.5" customHeight="1" x14ac:dyDescent="0.15">
      <c r="A320" s="566"/>
      <c r="B320" s="584"/>
      <c r="C320" s="666"/>
      <c r="D320" s="495" t="s">
        <v>358</v>
      </c>
      <c r="E320" s="259"/>
      <c r="F320" s="260">
        <v>40940</v>
      </c>
      <c r="G320" s="261">
        <v>999</v>
      </c>
      <c r="H320" s="258" t="s">
        <v>329</v>
      </c>
      <c r="I320" s="469">
        <v>17.3</v>
      </c>
      <c r="J320" s="470">
        <v>13</v>
      </c>
      <c r="K320" s="471" t="s">
        <v>521</v>
      </c>
      <c r="L320" s="469">
        <v>4640</v>
      </c>
      <c r="M320" s="470">
        <v>3472</v>
      </c>
      <c r="N320" s="268">
        <f t="shared" si="276"/>
        <v>16.11008</v>
      </c>
      <c r="O320" s="269">
        <f t="shared" si="268"/>
        <v>3.728448275862069</v>
      </c>
      <c r="P320" s="270">
        <v>71</v>
      </c>
      <c r="Q320" s="271">
        <v>22.8</v>
      </c>
      <c r="R320" s="271">
        <v>12.3</v>
      </c>
      <c r="S320" s="272">
        <v>826</v>
      </c>
      <c r="T320" s="270">
        <v>107</v>
      </c>
      <c r="U320" s="273">
        <v>394</v>
      </c>
      <c r="V320" s="273">
        <v>1489</v>
      </c>
      <c r="W320" s="272">
        <v>11848</v>
      </c>
      <c r="X320" s="270">
        <v>33889</v>
      </c>
      <c r="Y320" s="267">
        <f t="shared" si="277"/>
        <v>2437.8249002639582</v>
      </c>
      <c r="Z320" s="275">
        <f t="shared" si="278"/>
        <v>24704.130841121496</v>
      </c>
      <c r="AA320" s="267">
        <f t="shared" si="279"/>
        <v>1777.1060020615769</v>
      </c>
      <c r="AB320" s="263">
        <v>6.3975901465625897</v>
      </c>
      <c r="AC320" s="271">
        <v>3.1504810691521108</v>
      </c>
      <c r="AD320" s="271">
        <v>3.242921617481382</v>
      </c>
      <c r="AE320" s="264">
        <v>2.695699853767473</v>
      </c>
      <c r="AF320" s="276">
        <v>0.44395863338707364</v>
      </c>
      <c r="AG320" s="277">
        <f t="shared" si="280"/>
        <v>-47.053149882783117</v>
      </c>
      <c r="AH320" s="263">
        <f t="shared" si="269"/>
        <v>11.914936107271268</v>
      </c>
      <c r="AI320" s="278">
        <f t="shared" si="270"/>
        <v>71.735063294169649</v>
      </c>
    </row>
    <row r="321" spans="1:35" ht="40.5" customHeight="1" x14ac:dyDescent="0.15">
      <c r="A321" s="566"/>
      <c r="B321" s="584"/>
      <c r="C321" s="666"/>
      <c r="D321" s="467" t="s">
        <v>359</v>
      </c>
      <c r="E321" s="259"/>
      <c r="F321" s="260">
        <v>40695</v>
      </c>
      <c r="G321" s="261">
        <v>1000</v>
      </c>
      <c r="H321" s="258" t="s">
        <v>329</v>
      </c>
      <c r="I321" s="469">
        <v>17.3</v>
      </c>
      <c r="J321" s="470">
        <v>13</v>
      </c>
      <c r="K321" s="471" t="s">
        <v>521</v>
      </c>
      <c r="L321" s="469">
        <v>4080</v>
      </c>
      <c r="M321" s="470">
        <v>3040</v>
      </c>
      <c r="N321" s="268">
        <f t="shared" si="276"/>
        <v>12.4032</v>
      </c>
      <c r="O321" s="269">
        <f t="shared" si="268"/>
        <v>4.2401960784313726</v>
      </c>
      <c r="P321" s="270">
        <v>51</v>
      </c>
      <c r="Q321" s="271">
        <v>20.8</v>
      </c>
      <c r="R321" s="271">
        <v>10.1</v>
      </c>
      <c r="S321" s="272">
        <v>536</v>
      </c>
      <c r="T321" s="270">
        <v>132</v>
      </c>
      <c r="U321" s="273">
        <v>516</v>
      </c>
      <c r="V321" s="273">
        <v>1983</v>
      </c>
      <c r="W321" s="272">
        <v>7894</v>
      </c>
      <c r="X321" s="270">
        <v>30299</v>
      </c>
      <c r="Y321" s="267">
        <f t="shared" si="277"/>
        <v>1685.2192642587456</v>
      </c>
      <c r="Z321" s="275">
        <f t="shared" si="278"/>
        <v>17903.954545454544</v>
      </c>
      <c r="AA321" s="267">
        <f t="shared" si="279"/>
        <v>995.81138342562235</v>
      </c>
      <c r="AB321" s="263">
        <v>19.545772970290844</v>
      </c>
      <c r="AC321" s="271">
        <v>10.205003546895995</v>
      </c>
      <c r="AD321" s="271">
        <v>10.261472341790652</v>
      </c>
      <c r="AE321" s="264">
        <v>10.789941552206374</v>
      </c>
      <c r="AF321" s="276">
        <v>0.65540161508792238</v>
      </c>
      <c r="AG321" s="277">
        <f t="shared" si="280"/>
        <v>-43.669849854650877</v>
      </c>
      <c r="AH321" s="263">
        <f t="shared" si="269"/>
        <v>9.8392059238363689</v>
      </c>
      <c r="AI321" s="278">
        <f t="shared" si="270"/>
        <v>59.237922331789605</v>
      </c>
    </row>
    <row r="322" spans="1:35" ht="40.5" customHeight="1" x14ac:dyDescent="0.15">
      <c r="A322" s="566"/>
      <c r="B322" s="584"/>
      <c r="C322" s="666"/>
      <c r="D322" s="467" t="s">
        <v>360</v>
      </c>
      <c r="E322" s="259"/>
      <c r="F322" s="260">
        <v>40695</v>
      </c>
      <c r="G322" s="261">
        <v>460</v>
      </c>
      <c r="H322" s="258" t="s">
        <v>329</v>
      </c>
      <c r="I322" s="469">
        <v>17.3</v>
      </c>
      <c r="J322" s="470">
        <v>13</v>
      </c>
      <c r="K322" s="471" t="s">
        <v>521</v>
      </c>
      <c r="L322" s="469">
        <v>4080</v>
      </c>
      <c r="M322" s="470">
        <v>3040</v>
      </c>
      <c r="N322" s="268">
        <f t="shared" si="276"/>
        <v>12.4032</v>
      </c>
      <c r="O322" s="269">
        <f t="shared" si="268"/>
        <v>4.2401960784313726</v>
      </c>
      <c r="P322" s="270">
        <v>52</v>
      </c>
      <c r="Q322" s="271">
        <v>20.9</v>
      </c>
      <c r="R322" s="271">
        <v>10.3</v>
      </c>
      <c r="S322" s="272">
        <v>499</v>
      </c>
      <c r="T322" s="270">
        <v>125</v>
      </c>
      <c r="U322" s="273">
        <v>493</v>
      </c>
      <c r="V322" s="273">
        <v>1856</v>
      </c>
      <c r="W322" s="272">
        <v>7684</v>
      </c>
      <c r="X322" s="270">
        <v>29838</v>
      </c>
      <c r="Y322" s="267">
        <f t="shared" si="277"/>
        <v>1659.5786133850113</v>
      </c>
      <c r="Z322" s="275">
        <f t="shared" si="278"/>
        <v>18618.912</v>
      </c>
      <c r="AA322" s="267">
        <f t="shared" si="279"/>
        <v>1035.577054752247</v>
      </c>
      <c r="AB322" s="263">
        <v>18.484269939713506</v>
      </c>
      <c r="AC322" s="271">
        <v>10.818259638975807</v>
      </c>
      <c r="AD322" s="271">
        <v>10.849272587964988</v>
      </c>
      <c r="AE322" s="264">
        <v>11.71661042822493</v>
      </c>
      <c r="AF322" s="276">
        <v>0.62154126785977781</v>
      </c>
      <c r="AG322" s="277">
        <f t="shared" si="280"/>
        <v>-44.130600612891449</v>
      </c>
      <c r="AH322" s="263">
        <f t="shared" si="269"/>
        <v>9.9762549923036854</v>
      </c>
      <c r="AI322" s="278">
        <f t="shared" si="270"/>
        <v>60.063039941518987</v>
      </c>
    </row>
    <row r="323" spans="1:35" ht="40.5" customHeight="1" x14ac:dyDescent="0.15">
      <c r="A323" s="566"/>
      <c r="B323" s="584"/>
      <c r="C323" s="666"/>
      <c r="D323" s="467" t="s">
        <v>361</v>
      </c>
      <c r="E323" s="259"/>
      <c r="F323" s="260">
        <v>40695</v>
      </c>
      <c r="G323" s="261">
        <v>499</v>
      </c>
      <c r="H323" s="258" t="s">
        <v>329</v>
      </c>
      <c r="I323" s="469">
        <v>17.3</v>
      </c>
      <c r="J323" s="470">
        <v>13</v>
      </c>
      <c r="K323" s="471" t="s">
        <v>521</v>
      </c>
      <c r="L323" s="469">
        <v>4080</v>
      </c>
      <c r="M323" s="470">
        <v>3040</v>
      </c>
      <c r="N323" s="268">
        <f t="shared" si="276"/>
        <v>12.4032</v>
      </c>
      <c r="O323" s="269">
        <f t="shared" si="268"/>
        <v>4.2401960784313726</v>
      </c>
      <c r="P323" s="270">
        <v>52</v>
      </c>
      <c r="Q323" s="271">
        <v>21</v>
      </c>
      <c r="R323" s="271">
        <v>10.3</v>
      </c>
      <c r="S323" s="272">
        <v>499</v>
      </c>
      <c r="T323" s="270">
        <v>124</v>
      </c>
      <c r="U323" s="273">
        <v>497</v>
      </c>
      <c r="V323" s="273">
        <v>1880</v>
      </c>
      <c r="W323" s="272">
        <v>7693</v>
      </c>
      <c r="X323" s="270">
        <v>30626</v>
      </c>
      <c r="Y323" s="267">
        <f t="shared" si="277"/>
        <v>1703.4068842928264</v>
      </c>
      <c r="Z323" s="275">
        <f t="shared" si="278"/>
        <v>19264.741935483871</v>
      </c>
      <c r="AA323" s="267">
        <f t="shared" si="279"/>
        <v>1071.4978788293586</v>
      </c>
      <c r="AB323" s="263">
        <v>18.757595266559836</v>
      </c>
      <c r="AC323" s="271">
        <v>11.12018599058038</v>
      </c>
      <c r="AD323" s="271">
        <v>11.534653590482787</v>
      </c>
      <c r="AE323" s="264">
        <v>11.049045819472218</v>
      </c>
      <c r="AF323" s="276">
        <v>0.65301410666717774</v>
      </c>
      <c r="AG323" s="277">
        <f t="shared" si="280"/>
        <v>-43.701548736472802</v>
      </c>
      <c r="AH323" s="263">
        <f t="shared" si="269"/>
        <v>10.004272259437544</v>
      </c>
      <c r="AI323" s="278">
        <f t="shared" si="270"/>
        <v>60.231720697595428</v>
      </c>
    </row>
    <row r="324" spans="1:35" ht="40.5" customHeight="1" x14ac:dyDescent="0.15">
      <c r="A324" s="566"/>
      <c r="B324" s="584"/>
      <c r="C324" s="666"/>
      <c r="D324" s="467" t="s">
        <v>362</v>
      </c>
      <c r="E324" s="259"/>
      <c r="F324" s="260">
        <v>40544</v>
      </c>
      <c r="G324" s="261">
        <v>599</v>
      </c>
      <c r="H324" s="468" t="s">
        <v>380</v>
      </c>
      <c r="I324" s="469">
        <v>17.3</v>
      </c>
      <c r="J324" s="470">
        <v>13</v>
      </c>
      <c r="K324" s="471" t="s">
        <v>521</v>
      </c>
      <c r="L324" s="469">
        <v>4096</v>
      </c>
      <c r="M324" s="470">
        <v>3084</v>
      </c>
      <c r="N324" s="268">
        <f t="shared" si="276"/>
        <v>12.632064</v>
      </c>
      <c r="O324" s="269">
        <f t="shared" si="268"/>
        <v>4.2236328125</v>
      </c>
      <c r="P324" s="270">
        <v>55</v>
      </c>
      <c r="Q324" s="271">
        <v>21.4</v>
      </c>
      <c r="R324" s="271">
        <v>10.199999999999999</v>
      </c>
      <c r="S324" s="272">
        <v>573</v>
      </c>
      <c r="T324" s="270">
        <v>129</v>
      </c>
      <c r="U324" s="273">
        <v>515</v>
      </c>
      <c r="V324" s="273">
        <v>2100</v>
      </c>
      <c r="W324" s="272">
        <v>4238</v>
      </c>
      <c r="X324" s="270">
        <v>27046</v>
      </c>
      <c r="Y324" s="267">
        <f t="shared" si="277"/>
        <v>1516.1100736275853</v>
      </c>
      <c r="Z324" s="275">
        <f t="shared" si="278"/>
        <v>16353.39534883721</v>
      </c>
      <c r="AA324" s="267">
        <f t="shared" si="279"/>
        <v>916.71771893760979</v>
      </c>
      <c r="AB324" s="263">
        <v>17.317496494559546</v>
      </c>
      <c r="AC324" s="271">
        <v>8.4968816545754198</v>
      </c>
      <c r="AD324" s="271">
        <v>8.5765032365031661</v>
      </c>
      <c r="AE324" s="264">
        <v>8.5147934301967378</v>
      </c>
      <c r="AF324" s="276">
        <v>0.63291473330523851</v>
      </c>
      <c r="AG324" s="277">
        <f t="shared" si="280"/>
        <v>-43.973095889678923</v>
      </c>
      <c r="AH324" s="263">
        <f t="shared" si="269"/>
        <v>9.8831441070487447</v>
      </c>
      <c r="AI324" s="278">
        <f t="shared" si="270"/>
        <v>59.502456553827699</v>
      </c>
    </row>
    <row r="325" spans="1:35" ht="40.5" customHeight="1" x14ac:dyDescent="0.15">
      <c r="A325" s="566"/>
      <c r="B325" s="584"/>
      <c r="C325" s="666"/>
      <c r="D325" s="467" t="s">
        <v>363</v>
      </c>
      <c r="E325" s="259"/>
      <c r="F325" s="260">
        <v>40210</v>
      </c>
      <c r="G325" s="261">
        <v>599</v>
      </c>
      <c r="H325" s="258" t="s">
        <v>379</v>
      </c>
      <c r="I325" s="469">
        <v>17.3</v>
      </c>
      <c r="J325" s="470">
        <v>13</v>
      </c>
      <c r="K325" s="471" t="s">
        <v>521</v>
      </c>
      <c r="L325" s="469">
        <v>4096</v>
      </c>
      <c r="M325" s="470">
        <v>3084</v>
      </c>
      <c r="N325" s="268">
        <f t="shared" si="276"/>
        <v>12.632064</v>
      </c>
      <c r="O325" s="269">
        <f t="shared" si="268"/>
        <v>4.2236328125</v>
      </c>
      <c r="P325" s="270">
        <v>54</v>
      </c>
      <c r="Q325" s="271">
        <v>21.5</v>
      </c>
      <c r="R325" s="271">
        <v>10.1</v>
      </c>
      <c r="S325" s="272">
        <v>487</v>
      </c>
      <c r="T325" s="270">
        <v>124</v>
      </c>
      <c r="U325" s="273">
        <v>467</v>
      </c>
      <c r="V325" s="273">
        <v>1908</v>
      </c>
      <c r="W325" s="272">
        <v>1908</v>
      </c>
      <c r="X325" s="270">
        <v>27383</v>
      </c>
      <c r="Y325" s="267">
        <f t="shared" si="277"/>
        <v>1535.0011885729559</v>
      </c>
      <c r="Z325" s="275">
        <f t="shared" si="278"/>
        <v>17224.790322580644</v>
      </c>
      <c r="AA325" s="267">
        <f t="shared" si="279"/>
        <v>965.56526377976263</v>
      </c>
      <c r="AB325" s="263">
        <v>19.81866606606091</v>
      </c>
      <c r="AC325" s="271">
        <v>10.235616292510908</v>
      </c>
      <c r="AD325" s="271">
        <v>10.547975549434412</v>
      </c>
      <c r="AE325" s="264">
        <v>10.547975549434412</v>
      </c>
      <c r="AF325" s="276">
        <v>0.60099775041752068</v>
      </c>
      <c r="AG325" s="277">
        <f t="shared" si="280"/>
        <v>-44.42254307186154</v>
      </c>
      <c r="AH325" s="263">
        <f t="shared" si="269"/>
        <v>9.7634108433767981</v>
      </c>
      <c r="AI325" s="278">
        <f t="shared" si="270"/>
        <v>58.781590476947692</v>
      </c>
    </row>
    <row r="326" spans="1:35" ht="40.5" customHeight="1" x14ac:dyDescent="0.15">
      <c r="A326" s="566"/>
      <c r="B326" s="584"/>
      <c r="C326" s="666"/>
      <c r="D326" s="467" t="s">
        <v>364</v>
      </c>
      <c r="E326" s="259"/>
      <c r="F326" s="260">
        <v>40118</v>
      </c>
      <c r="G326" s="261">
        <v>1100</v>
      </c>
      <c r="H326" s="258" t="s">
        <v>379</v>
      </c>
      <c r="I326" s="469">
        <v>17.3</v>
      </c>
      <c r="J326" s="470">
        <v>13</v>
      </c>
      <c r="K326" s="471" t="s">
        <v>521</v>
      </c>
      <c r="L326" s="469">
        <v>4100</v>
      </c>
      <c r="M326" s="470">
        <v>3084</v>
      </c>
      <c r="N326" s="268">
        <f t="shared" si="276"/>
        <v>12.644399999999999</v>
      </c>
      <c r="O326" s="269">
        <f t="shared" si="268"/>
        <v>4.2195121951219514</v>
      </c>
      <c r="P326" s="270">
        <v>56</v>
      </c>
      <c r="Q326" s="271">
        <v>21.5</v>
      </c>
      <c r="R326" s="271">
        <v>10.4</v>
      </c>
      <c r="S326" s="272">
        <v>505</v>
      </c>
      <c r="T326" s="270">
        <v>124</v>
      </c>
      <c r="U326" s="273">
        <v>493</v>
      </c>
      <c r="V326" s="273">
        <v>2039</v>
      </c>
      <c r="W326" s="272">
        <v>4170</v>
      </c>
      <c r="X326" s="270">
        <v>29014</v>
      </c>
      <c r="Y326" s="267">
        <f t="shared" si="277"/>
        <v>1629.6078719636471</v>
      </c>
      <c r="Z326" s="275">
        <f t="shared" si="278"/>
        <v>18250.741935483871</v>
      </c>
      <c r="AA326" s="267">
        <f t="shared" si="279"/>
        <v>1025.0759194610039</v>
      </c>
      <c r="AB326" s="263">
        <v>17.012636537179759</v>
      </c>
      <c r="AC326" s="271">
        <v>10.50472422791459</v>
      </c>
      <c r="AD326" s="271">
        <v>10.286755849864129</v>
      </c>
      <c r="AE326" s="264">
        <v>10.35248746204682</v>
      </c>
      <c r="AF326" s="276">
        <v>0.70036211584114905</v>
      </c>
      <c r="AG326" s="277">
        <f t="shared" si="280"/>
        <v>-43.093547078331483</v>
      </c>
      <c r="AH326" s="263">
        <f t="shared" si="269"/>
        <v>10.067132658468608</v>
      </c>
      <c r="AI326" s="278">
        <f t="shared" si="270"/>
        <v>60.610178010550577</v>
      </c>
    </row>
    <row r="327" spans="1:35" ht="40.5" customHeight="1" x14ac:dyDescent="0.15">
      <c r="A327" s="566"/>
      <c r="B327" s="584"/>
      <c r="C327" s="667"/>
      <c r="D327" s="472" t="s">
        <v>365</v>
      </c>
      <c r="E327" s="473"/>
      <c r="F327" s="474">
        <v>39814</v>
      </c>
      <c r="G327" s="475">
        <v>1098</v>
      </c>
      <c r="H327" s="476" t="s">
        <v>379</v>
      </c>
      <c r="I327" s="477">
        <v>17.3</v>
      </c>
      <c r="J327" s="478">
        <v>13</v>
      </c>
      <c r="K327" s="479" t="s">
        <v>521</v>
      </c>
      <c r="L327" s="477">
        <v>4100</v>
      </c>
      <c r="M327" s="478">
        <v>3084</v>
      </c>
      <c r="N327" s="480">
        <f t="shared" si="276"/>
        <v>12.644399999999999</v>
      </c>
      <c r="O327" s="481">
        <f t="shared" si="268"/>
        <v>4.2195121951219514</v>
      </c>
      <c r="P327" s="482">
        <v>55</v>
      </c>
      <c r="Q327" s="483">
        <v>21.4</v>
      </c>
      <c r="R327" s="483">
        <v>10.4</v>
      </c>
      <c r="S327" s="484">
        <v>536</v>
      </c>
      <c r="T327" s="482">
        <v>123</v>
      </c>
      <c r="U327" s="485">
        <v>483</v>
      </c>
      <c r="V327" s="485">
        <v>2002</v>
      </c>
      <c r="W327" s="484">
        <v>3917</v>
      </c>
      <c r="X327" s="482">
        <v>29039</v>
      </c>
      <c r="Y327" s="486">
        <f t="shared" si="277"/>
        <v>1631.0120284673726</v>
      </c>
      <c r="Z327" s="487">
        <f t="shared" si="278"/>
        <v>18414.975609756097</v>
      </c>
      <c r="AA327" s="486">
        <f t="shared" si="279"/>
        <v>1034.300310735407</v>
      </c>
      <c r="AB327" s="488">
        <v>18.091568507755738</v>
      </c>
      <c r="AC327" s="483">
        <v>10.085571891048462</v>
      </c>
      <c r="AD327" s="483">
        <v>10.337558044778064</v>
      </c>
      <c r="AE327" s="489">
        <v>10.219890862772004</v>
      </c>
      <c r="AF327" s="490">
        <v>0.66880877438981268</v>
      </c>
      <c r="AG327" s="491">
        <f t="shared" si="280"/>
        <v>-43.493960756713321</v>
      </c>
      <c r="AH327" s="488">
        <f t="shared" si="269"/>
        <v>9.991346278531207</v>
      </c>
      <c r="AI327" s="492">
        <f t="shared" si="270"/>
        <v>60.15389853807168</v>
      </c>
    </row>
    <row r="328" spans="1:35" ht="40.5" customHeight="1" thickBot="1" x14ac:dyDescent="0.2">
      <c r="A328" s="567"/>
      <c r="B328" s="386" t="s">
        <v>606</v>
      </c>
      <c r="C328" s="387" t="s">
        <v>603</v>
      </c>
      <c r="D328" s="359" t="s">
        <v>605</v>
      </c>
      <c r="E328" s="360"/>
      <c r="F328" s="361">
        <v>41883</v>
      </c>
      <c r="G328" s="362">
        <v>1195</v>
      </c>
      <c r="H328" s="363" t="s">
        <v>607</v>
      </c>
      <c r="I328" s="364">
        <v>17.3</v>
      </c>
      <c r="J328" s="365">
        <v>13</v>
      </c>
      <c r="K328" s="366" t="s">
        <v>521</v>
      </c>
      <c r="L328" s="364">
        <v>4112</v>
      </c>
      <c r="M328" s="365">
        <v>3088</v>
      </c>
      <c r="N328" s="367">
        <f t="shared" si="276"/>
        <v>12.697856</v>
      </c>
      <c r="O328" s="368">
        <f t="shared" si="268"/>
        <v>4.2071984435797667</v>
      </c>
      <c r="P328" s="369"/>
      <c r="Q328" s="370"/>
      <c r="R328" s="370"/>
      <c r="S328" s="371"/>
      <c r="T328" s="369"/>
      <c r="U328" s="372"/>
      <c r="V328" s="372"/>
      <c r="W328" s="371"/>
      <c r="X328" s="369"/>
      <c r="Y328" s="373">
        <f t="shared" si="277"/>
        <v>0</v>
      </c>
      <c r="Z328" s="374" t="e">
        <f t="shared" si="278"/>
        <v>#DIV/0!</v>
      </c>
      <c r="AA328" s="373" t="e">
        <f t="shared" si="279"/>
        <v>#DIV/0!</v>
      </c>
      <c r="AB328" s="375"/>
      <c r="AC328" s="370"/>
      <c r="AD328" s="370"/>
      <c r="AE328" s="376"/>
      <c r="AF328" s="377"/>
      <c r="AG328" s="378" t="e">
        <f t="shared" si="280"/>
        <v>#NUM!</v>
      </c>
      <c r="AH328" s="375" t="e">
        <f t="shared" si="269"/>
        <v>#DIV/0!</v>
      </c>
      <c r="AI328" s="379" t="e">
        <f t="shared" si="270"/>
        <v>#DIV/0!</v>
      </c>
    </row>
    <row r="329" spans="1:35" ht="40.5" customHeight="1" x14ac:dyDescent="0.15">
      <c r="A329" s="658" t="s">
        <v>144</v>
      </c>
      <c r="B329" s="643" t="s">
        <v>51</v>
      </c>
      <c r="C329" s="661" t="s">
        <v>223</v>
      </c>
      <c r="D329" s="496" t="s">
        <v>646</v>
      </c>
      <c r="E329" s="118"/>
      <c r="F329" s="119">
        <v>42736</v>
      </c>
      <c r="G329" s="120">
        <v>530</v>
      </c>
      <c r="H329" s="497" t="s">
        <v>83</v>
      </c>
      <c r="I329" s="121">
        <v>13.2</v>
      </c>
      <c r="J329" s="122">
        <v>8.8000000000000007</v>
      </c>
      <c r="K329" s="381" t="s">
        <v>523</v>
      </c>
      <c r="L329" s="121">
        <v>5536</v>
      </c>
      <c r="M329" s="122">
        <v>3693</v>
      </c>
      <c r="N329" s="124">
        <f>L329*M329/1000000</f>
        <v>20.444448000000001</v>
      </c>
      <c r="O329" s="125">
        <f>I329/L329*1000</f>
        <v>2.3843930635838149</v>
      </c>
      <c r="P329" s="126">
        <v>65</v>
      </c>
      <c r="Q329" s="127">
        <v>21.9</v>
      </c>
      <c r="R329" s="127">
        <v>12.5</v>
      </c>
      <c r="S329" s="128">
        <v>522</v>
      </c>
      <c r="T329" s="126">
        <v>95</v>
      </c>
      <c r="U329" s="129">
        <v>592</v>
      </c>
      <c r="V329" s="129">
        <v>2335</v>
      </c>
      <c r="W329" s="128">
        <v>8982</v>
      </c>
      <c r="X329" s="126">
        <v>16329</v>
      </c>
      <c r="Y329" s="130">
        <f>X329/(O329)^2</f>
        <v>2872.1286523415979</v>
      </c>
      <c r="Z329" s="131">
        <f t="shared" si="278"/>
        <v>13406.968421052632</v>
      </c>
      <c r="AA329" s="130">
        <f>Z329/(O329)^2</f>
        <v>2358.1687882383649</v>
      </c>
      <c r="AB329" s="132">
        <v>3.3</v>
      </c>
      <c r="AC329" s="127">
        <v>2.8</v>
      </c>
      <c r="AD329" s="127">
        <v>1.1000000000000001</v>
      </c>
      <c r="AE329" s="133">
        <v>3.5</v>
      </c>
      <c r="AF329" s="134">
        <v>0.72</v>
      </c>
      <c r="AG329" s="135">
        <f t="shared" ref="AG329:AG330" si="281">20*LOG(AF329/100)</f>
        <v>-42.853350071374628</v>
      </c>
      <c r="AH329" s="132">
        <f t="shared" ref="AH329" si="282">(LOG(Z329/AB329))/(LOG(2))</f>
        <v>11.988229407506459</v>
      </c>
      <c r="AI329" s="136">
        <f t="shared" ref="AI329" si="283">20*LOG(Z329/AB329)</f>
        <v>72.176332931209629</v>
      </c>
    </row>
    <row r="330" spans="1:35" ht="40.5" customHeight="1" x14ac:dyDescent="0.15">
      <c r="A330" s="659"/>
      <c r="B330" s="644"/>
      <c r="C330" s="592"/>
      <c r="D330" s="245" t="s">
        <v>645</v>
      </c>
      <c r="E330" s="138"/>
      <c r="F330" s="139">
        <v>42401</v>
      </c>
      <c r="G330" s="140">
        <v>700</v>
      </c>
      <c r="H330" s="227" t="s">
        <v>83</v>
      </c>
      <c r="I330" s="141">
        <v>13.2</v>
      </c>
      <c r="J330" s="142">
        <v>8.8000000000000007</v>
      </c>
      <c r="K330" s="498" t="s">
        <v>524</v>
      </c>
      <c r="L330" s="141">
        <v>5472</v>
      </c>
      <c r="M330" s="142">
        <v>3648</v>
      </c>
      <c r="N330" s="144">
        <f>L330*M330/1000000</f>
        <v>19.961856000000001</v>
      </c>
      <c r="O330" s="145">
        <f>I330/L330*1000</f>
        <v>2.4122807017543857</v>
      </c>
      <c r="P330" s="146"/>
      <c r="Q330" s="147"/>
      <c r="R330" s="147"/>
      <c r="S330" s="148"/>
      <c r="T330" s="146"/>
      <c r="U330" s="149"/>
      <c r="V330" s="149"/>
      <c r="W330" s="148"/>
      <c r="X330" s="146"/>
      <c r="Y330" s="150">
        <f>X330/(O330)^2</f>
        <v>0</v>
      </c>
      <c r="Z330" s="151" t="e">
        <f t="shared" ref="Z330" si="284">78*X330/T330</f>
        <v>#DIV/0!</v>
      </c>
      <c r="AA330" s="150" t="e">
        <f>Z330/(O330)^2</f>
        <v>#DIV/0!</v>
      </c>
      <c r="AB330" s="152"/>
      <c r="AC330" s="147"/>
      <c r="AD330" s="147"/>
      <c r="AE330" s="153"/>
      <c r="AF330" s="154"/>
      <c r="AG330" s="155" t="e">
        <f t="shared" si="281"/>
        <v>#NUM!</v>
      </c>
      <c r="AH330" s="152" t="e">
        <f t="shared" si="269"/>
        <v>#DIV/0!</v>
      </c>
      <c r="AI330" s="156" t="e">
        <f t="shared" si="270"/>
        <v>#DIV/0!</v>
      </c>
    </row>
    <row r="331" spans="1:35" ht="40.5" customHeight="1" x14ac:dyDescent="0.15">
      <c r="A331" s="659"/>
      <c r="B331" s="644"/>
      <c r="C331" s="592"/>
      <c r="D331" s="245" t="s">
        <v>644</v>
      </c>
      <c r="E331" s="138"/>
      <c r="F331" s="139">
        <v>42278</v>
      </c>
      <c r="G331" s="140">
        <v>500</v>
      </c>
      <c r="H331" s="227" t="s">
        <v>83</v>
      </c>
      <c r="I331" s="141">
        <v>12.8</v>
      </c>
      <c r="J331" s="142">
        <v>9.6</v>
      </c>
      <c r="K331" s="143" t="s">
        <v>523</v>
      </c>
      <c r="L331" s="141">
        <v>5536</v>
      </c>
      <c r="M331" s="142">
        <v>3693</v>
      </c>
      <c r="N331" s="144">
        <f t="shared" ref="N331:N374" si="285">L331*M331/1000000</f>
        <v>20.444448000000001</v>
      </c>
      <c r="O331" s="145">
        <f t="shared" si="268"/>
        <v>2.3121387283236996</v>
      </c>
      <c r="P331" s="146">
        <v>63</v>
      </c>
      <c r="Q331" s="147">
        <v>21.5</v>
      </c>
      <c r="R331" s="147">
        <v>12.3</v>
      </c>
      <c r="S331" s="148">
        <v>495</v>
      </c>
      <c r="T331" s="146">
        <v>111</v>
      </c>
      <c r="U331" s="149">
        <v>685</v>
      </c>
      <c r="V331" s="149">
        <v>2704</v>
      </c>
      <c r="W331" s="148">
        <v>10817</v>
      </c>
      <c r="X331" s="146">
        <v>15494</v>
      </c>
      <c r="Y331" s="150">
        <f>X331/(O331)^2</f>
        <v>2898.2495374999999</v>
      </c>
      <c r="Z331" s="151">
        <f>78*X331/T331</f>
        <v>10887.675675675675</v>
      </c>
      <c r="AA331" s="150">
        <f>Z331/(O331)^2</f>
        <v>2036.6077831081077</v>
      </c>
      <c r="AB331" s="152">
        <v>2.9</v>
      </c>
      <c r="AC331" s="147">
        <v>2.1</v>
      </c>
      <c r="AD331" s="147">
        <v>1.8</v>
      </c>
      <c r="AE331" s="153">
        <v>1.8</v>
      </c>
      <c r="AF331" s="154">
        <v>0.65600000000000003</v>
      </c>
      <c r="AG331" s="155">
        <f t="shared" ref="AG331:AG374" si="286">20*LOG(AF331/100)</f>
        <v>-43.661923212486791</v>
      </c>
      <c r="AH331" s="152">
        <f t="shared" si="269"/>
        <v>11.874355476606985</v>
      </c>
      <c r="AI331" s="156">
        <f t="shared" si="270"/>
        <v>71.490743552711436</v>
      </c>
    </row>
    <row r="332" spans="1:35" ht="40.5" customHeight="1" x14ac:dyDescent="0.15">
      <c r="A332" s="659"/>
      <c r="B332" s="644"/>
      <c r="C332" s="592"/>
      <c r="D332" s="355" t="s">
        <v>417</v>
      </c>
      <c r="E332" s="138"/>
      <c r="F332" s="139">
        <v>42278</v>
      </c>
      <c r="G332" s="140">
        <v>800</v>
      </c>
      <c r="H332" s="227" t="s">
        <v>83</v>
      </c>
      <c r="I332" s="141">
        <v>13.2</v>
      </c>
      <c r="J332" s="142">
        <v>8.8000000000000007</v>
      </c>
      <c r="K332" s="499" t="s">
        <v>525</v>
      </c>
      <c r="L332" s="141">
        <v>5472</v>
      </c>
      <c r="M332" s="142">
        <v>3648</v>
      </c>
      <c r="N332" s="144">
        <f t="shared" si="285"/>
        <v>19.961856000000001</v>
      </c>
      <c r="O332" s="145">
        <f t="shared" si="268"/>
        <v>2.4122807017543857</v>
      </c>
      <c r="P332" s="146"/>
      <c r="Q332" s="147"/>
      <c r="R332" s="147"/>
      <c r="S332" s="148"/>
      <c r="T332" s="146"/>
      <c r="U332" s="149"/>
      <c r="V332" s="149"/>
      <c r="W332" s="148"/>
      <c r="X332" s="146"/>
      <c r="Y332" s="150">
        <f>X332/(O332)^2</f>
        <v>0</v>
      </c>
      <c r="Z332" s="151" t="e">
        <f>78*X332/T332</f>
        <v>#DIV/0!</v>
      </c>
      <c r="AA332" s="150" t="e">
        <f>Z332/(O332)^2</f>
        <v>#DIV/0!</v>
      </c>
      <c r="AB332" s="152"/>
      <c r="AC332" s="147"/>
      <c r="AD332" s="147"/>
      <c r="AE332" s="153"/>
      <c r="AF332" s="154"/>
      <c r="AG332" s="155" t="e">
        <f t="shared" si="286"/>
        <v>#NUM!</v>
      </c>
      <c r="AH332" s="152" t="e">
        <f t="shared" si="269"/>
        <v>#DIV/0!</v>
      </c>
      <c r="AI332" s="156" t="e">
        <f t="shared" si="270"/>
        <v>#DIV/0!</v>
      </c>
    </row>
    <row r="333" spans="1:35" ht="40.5" customHeight="1" x14ac:dyDescent="0.15">
      <c r="A333" s="659"/>
      <c r="B333" s="644"/>
      <c r="C333" s="592"/>
      <c r="D333" s="355" t="s">
        <v>138</v>
      </c>
      <c r="E333" s="138"/>
      <c r="F333" s="139">
        <v>42156</v>
      </c>
      <c r="G333" s="140">
        <v>1000</v>
      </c>
      <c r="H333" s="227" t="s">
        <v>83</v>
      </c>
      <c r="I333" s="141">
        <v>13.2</v>
      </c>
      <c r="J333" s="142">
        <v>8.8000000000000007</v>
      </c>
      <c r="K333" s="499" t="s">
        <v>525</v>
      </c>
      <c r="L333" s="141">
        <v>5536</v>
      </c>
      <c r="M333" s="142">
        <v>3693</v>
      </c>
      <c r="N333" s="144">
        <f t="shared" si="285"/>
        <v>20.444448000000001</v>
      </c>
      <c r="O333" s="145">
        <f t="shared" si="268"/>
        <v>2.3843930635838149</v>
      </c>
      <c r="P333" s="146">
        <v>63</v>
      </c>
      <c r="Q333" s="147">
        <v>21.4</v>
      </c>
      <c r="R333" s="147">
        <v>12.3</v>
      </c>
      <c r="S333" s="148">
        <v>495</v>
      </c>
      <c r="T333" s="146">
        <v>108</v>
      </c>
      <c r="U333" s="149">
        <v>713</v>
      </c>
      <c r="V333" s="149">
        <v>2825</v>
      </c>
      <c r="W333" s="148">
        <v>11292</v>
      </c>
      <c r="X333" s="146">
        <v>15250</v>
      </c>
      <c r="Y333" s="150">
        <f t="shared" ref="Y333:Y409" si="287">X333/(O333)^2</f>
        <v>2682.3419651056015</v>
      </c>
      <c r="Z333" s="151">
        <f t="shared" ref="Z333:Z409" si="288">78*X333/T333</f>
        <v>11013.888888888889</v>
      </c>
      <c r="AA333" s="150">
        <f t="shared" ref="AA333" si="289">Z333/(O333)^2</f>
        <v>1937.2469747984901</v>
      </c>
      <c r="AB333" s="152">
        <v>3.1</v>
      </c>
      <c r="AC333" s="147">
        <v>2.1</v>
      </c>
      <c r="AD333" s="147">
        <v>1.7</v>
      </c>
      <c r="AE333" s="153">
        <v>1.7</v>
      </c>
      <c r="AF333" s="154">
        <v>0.64</v>
      </c>
      <c r="AG333" s="155">
        <f t="shared" si="286"/>
        <v>-43.876400520322257</v>
      </c>
      <c r="AH333" s="152">
        <f t="shared" si="269"/>
        <v>11.794768123424239</v>
      </c>
      <c r="AI333" s="156">
        <f t="shared" si="270"/>
        <v>71.011579941041248</v>
      </c>
    </row>
    <row r="334" spans="1:35" ht="40.5" customHeight="1" x14ac:dyDescent="0.15">
      <c r="A334" s="659"/>
      <c r="B334" s="645"/>
      <c r="C334" s="554"/>
      <c r="D334" s="199" t="s">
        <v>201</v>
      </c>
      <c r="E334" s="158"/>
      <c r="F334" s="159">
        <v>41883</v>
      </c>
      <c r="G334" s="160">
        <v>700</v>
      </c>
      <c r="H334" s="438" t="s">
        <v>83</v>
      </c>
      <c r="I334" s="161">
        <v>13.2</v>
      </c>
      <c r="J334" s="162">
        <v>8.8000000000000007</v>
      </c>
      <c r="K334" s="163" t="s">
        <v>523</v>
      </c>
      <c r="L334" s="161">
        <v>5632</v>
      </c>
      <c r="M334" s="162">
        <v>3710</v>
      </c>
      <c r="N334" s="164">
        <f t="shared" si="285"/>
        <v>20.89472</v>
      </c>
      <c r="O334" s="165">
        <f t="shared" si="268"/>
        <v>2.34375</v>
      </c>
      <c r="P334" s="166">
        <v>71</v>
      </c>
      <c r="Q334" s="167">
        <v>23</v>
      </c>
      <c r="R334" s="167">
        <v>12.7</v>
      </c>
      <c r="S334" s="168">
        <v>556</v>
      </c>
      <c r="T334" s="166">
        <v>105</v>
      </c>
      <c r="U334" s="169">
        <v>683</v>
      </c>
      <c r="V334" s="169">
        <v>2714</v>
      </c>
      <c r="W334" s="168">
        <v>9950</v>
      </c>
      <c r="X334" s="166">
        <v>15538</v>
      </c>
      <c r="Y334" s="170">
        <f t="shared" ref="Y334:Y374" si="290">X334/(O334)^2</f>
        <v>2828.6065777777776</v>
      </c>
      <c r="Z334" s="171">
        <f t="shared" ref="Z334:Z374" si="291">78*X334/T334</f>
        <v>11542.514285714286</v>
      </c>
      <c r="AA334" s="170">
        <f t="shared" ref="AA334:AA374" si="292">Z334/(O334)^2</f>
        <v>2101.2506006349204</v>
      </c>
      <c r="AB334" s="172">
        <v>2.2000000000000002</v>
      </c>
      <c r="AC334" s="167">
        <v>1.7</v>
      </c>
      <c r="AD334" s="167">
        <v>1.6</v>
      </c>
      <c r="AE334" s="173">
        <v>1.6</v>
      </c>
      <c r="AF334" s="174">
        <v>0.76100000000000001</v>
      </c>
      <c r="AG334" s="175">
        <f t="shared" si="286"/>
        <v>-42.372306864588545</v>
      </c>
      <c r="AH334" s="172">
        <f t="shared" si="269"/>
        <v>12.357166373754598</v>
      </c>
      <c r="AI334" s="176">
        <f t="shared" si="270"/>
        <v>74.39755479820883</v>
      </c>
    </row>
    <row r="335" spans="1:35" ht="40.5" customHeight="1" x14ac:dyDescent="0.15">
      <c r="A335" s="659"/>
      <c r="B335" s="648" t="s">
        <v>147</v>
      </c>
      <c r="C335" s="553" t="s">
        <v>517</v>
      </c>
      <c r="D335" s="493" t="s">
        <v>194</v>
      </c>
      <c r="E335" s="178"/>
      <c r="F335" s="179">
        <v>42095</v>
      </c>
      <c r="G335" s="180">
        <v>500</v>
      </c>
      <c r="H335" s="181" t="s">
        <v>83</v>
      </c>
      <c r="I335" s="182">
        <v>13.2</v>
      </c>
      <c r="J335" s="183">
        <v>8.8000000000000007</v>
      </c>
      <c r="K335" s="280" t="s">
        <v>523</v>
      </c>
      <c r="L335" s="182">
        <v>5584</v>
      </c>
      <c r="M335" s="183">
        <v>3724</v>
      </c>
      <c r="N335" s="185">
        <f t="shared" ref="N335" si="293">L335*M335/1000000</f>
        <v>20.794816000000001</v>
      </c>
      <c r="O335" s="186">
        <f t="shared" ref="O335" si="294">I335/L335*1000</f>
        <v>2.3638968481375358</v>
      </c>
      <c r="P335" s="187">
        <v>65</v>
      </c>
      <c r="Q335" s="188">
        <v>22.1</v>
      </c>
      <c r="R335" s="188">
        <v>12</v>
      </c>
      <c r="S335" s="189">
        <v>479</v>
      </c>
      <c r="T335" s="187">
        <v>94</v>
      </c>
      <c r="U335" s="190">
        <v>459</v>
      </c>
      <c r="V335" s="190">
        <v>1853</v>
      </c>
      <c r="W335" s="189">
        <v>7437</v>
      </c>
      <c r="X335" s="187">
        <v>16451</v>
      </c>
      <c r="Y335" s="191">
        <f t="shared" ref="Y335" si="295">X335/(O335)^2</f>
        <v>2943.9827379247017</v>
      </c>
      <c r="Z335" s="192">
        <f t="shared" ref="Z335" si="296">78*X335/T335</f>
        <v>13650.829787234043</v>
      </c>
      <c r="AA335" s="191">
        <f t="shared" ref="AA335" si="297">Z335/(O335)^2</f>
        <v>2442.8792931715611</v>
      </c>
      <c r="AB335" s="193">
        <v>4.7</v>
      </c>
      <c r="AC335" s="188">
        <v>3</v>
      </c>
      <c r="AD335" s="188">
        <v>1.8</v>
      </c>
      <c r="AE335" s="194">
        <v>1.8</v>
      </c>
      <c r="AF335" s="195">
        <v>1.1439999999999999</v>
      </c>
      <c r="AG335" s="196">
        <f t="shared" ref="AG335" si="298">20*LOG(AF335/100)</f>
        <v>-38.831479510859893</v>
      </c>
      <c r="AH335" s="193">
        <f t="shared" ref="AH335" si="299">(LOG(Z335/AB335))/(LOG(2))</f>
        <v>11.504040273064895</v>
      </c>
      <c r="AI335" s="197">
        <f t="shared" ref="AI335" si="300">20*LOG(Z335/AB335)</f>
        <v>69.261223870379808</v>
      </c>
    </row>
    <row r="336" spans="1:35" ht="40.5" customHeight="1" x14ac:dyDescent="0.15">
      <c r="A336" s="659"/>
      <c r="B336" s="649"/>
      <c r="C336" s="592"/>
      <c r="D336" s="354" t="s">
        <v>231</v>
      </c>
      <c r="E336" s="246"/>
      <c r="F336" s="225">
        <v>41760</v>
      </c>
      <c r="G336" s="226">
        <v>450</v>
      </c>
      <c r="H336" s="227" t="s">
        <v>208</v>
      </c>
      <c r="I336" s="228">
        <v>13.1</v>
      </c>
      <c r="J336" s="229">
        <v>8.8000000000000007</v>
      </c>
      <c r="K336" s="230" t="s">
        <v>523</v>
      </c>
      <c r="L336" s="228">
        <v>4592</v>
      </c>
      <c r="M336" s="229">
        <v>3072</v>
      </c>
      <c r="N336" s="231">
        <f t="shared" si="285"/>
        <v>14.106624</v>
      </c>
      <c r="O336" s="232">
        <f t="shared" si="268"/>
        <v>2.8527874564459927</v>
      </c>
      <c r="P336" s="233"/>
      <c r="Q336" s="234"/>
      <c r="R336" s="234"/>
      <c r="S336" s="235"/>
      <c r="T336" s="233"/>
      <c r="U336" s="236"/>
      <c r="V336" s="236"/>
      <c r="W336" s="235"/>
      <c r="X336" s="233"/>
      <c r="Y336" s="237">
        <f t="shared" si="290"/>
        <v>0</v>
      </c>
      <c r="Z336" s="238" t="e">
        <f t="shared" si="291"/>
        <v>#DIV/0!</v>
      </c>
      <c r="AA336" s="237" t="e">
        <f t="shared" si="292"/>
        <v>#DIV/0!</v>
      </c>
      <c r="AB336" s="239"/>
      <c r="AC336" s="234"/>
      <c r="AD336" s="234"/>
      <c r="AE336" s="240"/>
      <c r="AF336" s="241"/>
      <c r="AG336" s="242" t="e">
        <f t="shared" si="286"/>
        <v>#NUM!</v>
      </c>
      <c r="AH336" s="239" t="e">
        <f t="shared" si="269"/>
        <v>#DIV/0!</v>
      </c>
      <c r="AI336" s="243" t="e">
        <f t="shared" si="270"/>
        <v>#DIV/0!</v>
      </c>
    </row>
    <row r="337" spans="1:35" ht="40.5" customHeight="1" x14ac:dyDescent="0.15">
      <c r="A337" s="659"/>
      <c r="B337" s="649"/>
      <c r="C337" s="592"/>
      <c r="D337" s="198" t="s">
        <v>189</v>
      </c>
      <c r="E337" s="138"/>
      <c r="F337" s="139">
        <v>41730</v>
      </c>
      <c r="G337" s="140">
        <v>599</v>
      </c>
      <c r="H337" s="137" t="s">
        <v>208</v>
      </c>
      <c r="I337" s="141">
        <v>13.2</v>
      </c>
      <c r="J337" s="142">
        <v>8.8000000000000007</v>
      </c>
      <c r="K337" s="143" t="s">
        <v>523</v>
      </c>
      <c r="L337" s="141">
        <v>5248</v>
      </c>
      <c r="M337" s="142">
        <v>3502</v>
      </c>
      <c r="N337" s="144">
        <f t="shared" si="285"/>
        <v>18.378495999999998</v>
      </c>
      <c r="O337" s="145">
        <f t="shared" si="268"/>
        <v>2.5152439024390243</v>
      </c>
      <c r="P337" s="146">
        <v>53</v>
      </c>
      <c r="Q337" s="147">
        <v>20.8</v>
      </c>
      <c r="R337" s="147">
        <v>10.7</v>
      </c>
      <c r="S337" s="148">
        <v>426</v>
      </c>
      <c r="T337" s="146">
        <v>94</v>
      </c>
      <c r="U337" s="149">
        <v>464</v>
      </c>
      <c r="V337" s="149">
        <v>1806</v>
      </c>
      <c r="W337" s="148">
        <v>7251</v>
      </c>
      <c r="X337" s="146">
        <v>16053</v>
      </c>
      <c r="Y337" s="150">
        <f t="shared" si="290"/>
        <v>2537.4412517906339</v>
      </c>
      <c r="Z337" s="151">
        <f t="shared" si="291"/>
        <v>13320.574468085106</v>
      </c>
      <c r="AA337" s="150">
        <f t="shared" si="292"/>
        <v>2105.5363578688239</v>
      </c>
      <c r="AB337" s="152">
        <v>11.5</v>
      </c>
      <c r="AC337" s="147">
        <v>3.4</v>
      </c>
      <c r="AD337" s="147">
        <v>2.6</v>
      </c>
      <c r="AE337" s="153">
        <v>2.5</v>
      </c>
      <c r="AF337" s="154">
        <v>0.748</v>
      </c>
      <c r="AG337" s="155">
        <f t="shared" si="286"/>
        <v>-42.521968042710768</v>
      </c>
      <c r="AH337" s="152">
        <f t="shared" si="269"/>
        <v>10.177806725450116</v>
      </c>
      <c r="AI337" s="156">
        <f t="shared" si="270"/>
        <v>61.276502288621742</v>
      </c>
    </row>
    <row r="338" spans="1:35" ht="40.5" customHeight="1" x14ac:dyDescent="0.15">
      <c r="A338" s="659"/>
      <c r="B338" s="649"/>
      <c r="C338" s="592"/>
      <c r="D338" s="198" t="s">
        <v>188</v>
      </c>
      <c r="E338" s="138"/>
      <c r="F338" s="139">
        <v>41699</v>
      </c>
      <c r="G338" s="140">
        <v>999</v>
      </c>
      <c r="H338" s="137" t="s">
        <v>208</v>
      </c>
      <c r="I338" s="141">
        <v>13.2</v>
      </c>
      <c r="J338" s="142">
        <v>8.8000000000000007</v>
      </c>
      <c r="K338" s="143" t="s">
        <v>523</v>
      </c>
      <c r="L338" s="141">
        <v>5248</v>
      </c>
      <c r="M338" s="142">
        <v>3502</v>
      </c>
      <c r="N338" s="144">
        <f t="shared" si="285"/>
        <v>18.378495999999998</v>
      </c>
      <c r="O338" s="145">
        <f t="shared" si="268"/>
        <v>2.5152439024390243</v>
      </c>
      <c r="P338" s="146">
        <v>52</v>
      </c>
      <c r="Q338" s="147">
        <v>20.8</v>
      </c>
      <c r="R338" s="147">
        <v>10.7</v>
      </c>
      <c r="S338" s="148">
        <v>384</v>
      </c>
      <c r="T338" s="146">
        <v>92</v>
      </c>
      <c r="U338" s="149">
        <v>454</v>
      </c>
      <c r="V338" s="149">
        <v>1750</v>
      </c>
      <c r="W338" s="148">
        <v>7011</v>
      </c>
      <c r="X338" s="146">
        <v>16272</v>
      </c>
      <c r="Y338" s="150">
        <f t="shared" si="290"/>
        <v>2572.0578115702483</v>
      </c>
      <c r="Z338" s="151">
        <f t="shared" si="291"/>
        <v>13795.826086956522</v>
      </c>
      <c r="AA338" s="150">
        <f t="shared" si="292"/>
        <v>2180.6577098095581</v>
      </c>
      <c r="AB338" s="152">
        <v>11.9</v>
      </c>
      <c r="AC338" s="147">
        <v>4</v>
      </c>
      <c r="AD338" s="147">
        <v>2.6</v>
      </c>
      <c r="AE338" s="153">
        <v>2.7</v>
      </c>
      <c r="AF338" s="154">
        <v>0.746</v>
      </c>
      <c r="AG338" s="155">
        <f t="shared" si="286"/>
        <v>-42.545223450546629</v>
      </c>
      <c r="AH338" s="152">
        <f t="shared" si="269"/>
        <v>10.179054558242155</v>
      </c>
      <c r="AI338" s="156">
        <f t="shared" si="270"/>
        <v>61.28401499062128</v>
      </c>
    </row>
    <row r="339" spans="1:35" ht="40.5" customHeight="1" x14ac:dyDescent="0.15">
      <c r="A339" s="659"/>
      <c r="B339" s="649"/>
      <c r="C339" s="592"/>
      <c r="D339" s="198" t="s">
        <v>180</v>
      </c>
      <c r="E339" s="138"/>
      <c r="F339" s="139">
        <v>41518</v>
      </c>
      <c r="G339" s="140">
        <v>800</v>
      </c>
      <c r="H339" s="137" t="s">
        <v>208</v>
      </c>
      <c r="I339" s="141">
        <v>13.2</v>
      </c>
      <c r="J339" s="142">
        <v>8.8000000000000007</v>
      </c>
      <c r="K339" s="143" t="s">
        <v>523</v>
      </c>
      <c r="L339" s="141">
        <v>4620</v>
      </c>
      <c r="M339" s="142">
        <v>3082</v>
      </c>
      <c r="N339" s="144">
        <f t="shared" si="285"/>
        <v>14.23884</v>
      </c>
      <c r="O339" s="145">
        <f t="shared" si="268"/>
        <v>2.8571428571428572</v>
      </c>
      <c r="P339" s="146">
        <v>51</v>
      </c>
      <c r="Q339" s="147">
        <v>20.2</v>
      </c>
      <c r="R339" s="147">
        <v>10.9</v>
      </c>
      <c r="S339" s="148">
        <v>428</v>
      </c>
      <c r="T339" s="146">
        <v>131</v>
      </c>
      <c r="U339" s="149">
        <v>657</v>
      </c>
      <c r="V339" s="149">
        <v>2604</v>
      </c>
      <c r="W339" s="148">
        <v>5370</v>
      </c>
      <c r="X339" s="146">
        <v>18061</v>
      </c>
      <c r="Y339" s="150">
        <f t="shared" si="290"/>
        <v>2212.4724999999999</v>
      </c>
      <c r="Z339" s="151">
        <f t="shared" si="291"/>
        <v>10753.87786259542</v>
      </c>
      <c r="AA339" s="150">
        <f t="shared" si="292"/>
        <v>1317.3500381679389</v>
      </c>
      <c r="AB339" s="152">
        <v>7.2</v>
      </c>
      <c r="AC339" s="147">
        <v>2.5</v>
      </c>
      <c r="AD339" s="147">
        <v>2</v>
      </c>
      <c r="AE339" s="153">
        <v>1.9</v>
      </c>
      <c r="AF339" s="154">
        <v>0.73799999999999999</v>
      </c>
      <c r="AG339" s="155">
        <f t="shared" si="286"/>
        <v>-42.638872763539169</v>
      </c>
      <c r="AH339" s="152">
        <f t="shared" si="269"/>
        <v>10.544572464372877</v>
      </c>
      <c r="AI339" s="156">
        <f t="shared" si="270"/>
        <v>63.48465206457405</v>
      </c>
    </row>
    <row r="340" spans="1:35" ht="40.5" customHeight="1" x14ac:dyDescent="0.15">
      <c r="A340" s="659"/>
      <c r="B340" s="649"/>
      <c r="C340" s="592"/>
      <c r="D340" s="198" t="s">
        <v>181</v>
      </c>
      <c r="E340" s="138"/>
      <c r="F340" s="139">
        <v>41275</v>
      </c>
      <c r="G340" s="140">
        <v>499</v>
      </c>
      <c r="H340" s="137" t="s">
        <v>208</v>
      </c>
      <c r="I340" s="141">
        <v>13.2</v>
      </c>
      <c r="J340" s="142">
        <v>8.8000000000000007</v>
      </c>
      <c r="K340" s="143" t="s">
        <v>523</v>
      </c>
      <c r="L340" s="141">
        <v>3948</v>
      </c>
      <c r="M340" s="142">
        <v>2602</v>
      </c>
      <c r="N340" s="144">
        <f t="shared" si="285"/>
        <v>10.272696</v>
      </c>
      <c r="O340" s="145">
        <f t="shared" si="268"/>
        <v>3.3434650455927049</v>
      </c>
      <c r="P340" s="146">
        <v>56</v>
      </c>
      <c r="Q340" s="147">
        <v>21.4</v>
      </c>
      <c r="R340" s="147">
        <v>11.1</v>
      </c>
      <c r="S340" s="148">
        <v>397</v>
      </c>
      <c r="T340" s="146">
        <v>78</v>
      </c>
      <c r="U340" s="149">
        <v>620</v>
      </c>
      <c r="V340" s="149">
        <v>2410</v>
      </c>
      <c r="W340" s="148">
        <v>5004</v>
      </c>
      <c r="X340" s="146">
        <v>21752</v>
      </c>
      <c r="Y340" s="150">
        <f t="shared" si="290"/>
        <v>1945.8332495867774</v>
      </c>
      <c r="Z340" s="151">
        <f t="shared" si="291"/>
        <v>21752</v>
      </c>
      <c r="AA340" s="150">
        <f t="shared" si="292"/>
        <v>1945.8332495867774</v>
      </c>
      <c r="AB340" s="152">
        <v>11.2</v>
      </c>
      <c r="AC340" s="147">
        <v>2.9</v>
      </c>
      <c r="AD340" s="147">
        <v>1.6</v>
      </c>
      <c r="AE340" s="153">
        <v>1.5</v>
      </c>
      <c r="AF340" s="154">
        <v>0.496</v>
      </c>
      <c r="AG340" s="155">
        <f t="shared" si="286"/>
        <v>-46.090366470196045</v>
      </c>
      <c r="AH340" s="152">
        <f t="shared" si="269"/>
        <v>10.923433608854518</v>
      </c>
      <c r="AI340" s="156">
        <f t="shared" si="270"/>
        <v>65.765623438185244</v>
      </c>
    </row>
    <row r="341" spans="1:35" ht="40.5" customHeight="1" x14ac:dyDescent="0.15">
      <c r="A341" s="659"/>
      <c r="B341" s="649"/>
      <c r="C341" s="592"/>
      <c r="D341" s="198" t="s">
        <v>182</v>
      </c>
      <c r="E341" s="138"/>
      <c r="F341" s="139">
        <v>41275</v>
      </c>
      <c r="G341" s="140">
        <v>600</v>
      </c>
      <c r="H341" s="137" t="s">
        <v>208</v>
      </c>
      <c r="I341" s="141">
        <v>13.2</v>
      </c>
      <c r="J341" s="142">
        <v>8.8000000000000007</v>
      </c>
      <c r="K341" s="143" t="s">
        <v>523</v>
      </c>
      <c r="L341" s="141">
        <v>4620</v>
      </c>
      <c r="M341" s="142">
        <v>3082</v>
      </c>
      <c r="N341" s="144">
        <f t="shared" si="285"/>
        <v>14.23884</v>
      </c>
      <c r="O341" s="145">
        <f t="shared" si="268"/>
        <v>2.8571428571428572</v>
      </c>
      <c r="P341" s="146">
        <v>52</v>
      </c>
      <c r="Q341" s="147">
        <v>20.399999999999999</v>
      </c>
      <c r="R341" s="147">
        <v>11</v>
      </c>
      <c r="S341" s="148">
        <v>420</v>
      </c>
      <c r="T341" s="146">
        <v>119</v>
      </c>
      <c r="U341" s="149">
        <v>596</v>
      </c>
      <c r="V341" s="149">
        <v>2355</v>
      </c>
      <c r="W341" s="148">
        <v>4817</v>
      </c>
      <c r="X341" s="146">
        <v>17741</v>
      </c>
      <c r="Y341" s="150">
        <f t="shared" si="290"/>
        <v>2173.2725</v>
      </c>
      <c r="Z341" s="151">
        <f t="shared" si="291"/>
        <v>11628.55462184874</v>
      </c>
      <c r="AA341" s="150">
        <f t="shared" si="292"/>
        <v>1424.4979411764707</v>
      </c>
      <c r="AB341" s="152">
        <v>6.9</v>
      </c>
      <c r="AC341" s="147">
        <v>2.7</v>
      </c>
      <c r="AD341" s="147">
        <v>1.8</v>
      </c>
      <c r="AE341" s="153">
        <v>1.7</v>
      </c>
      <c r="AF341" s="154">
        <v>0.67400000000000004</v>
      </c>
      <c r="AG341" s="155">
        <f t="shared" si="286"/>
        <v>-43.426802069293601</v>
      </c>
      <c r="AH341" s="152">
        <f t="shared" si="269"/>
        <v>10.718787804970312</v>
      </c>
      <c r="AI341" s="156">
        <f t="shared" si="270"/>
        <v>64.533532929066951</v>
      </c>
    </row>
    <row r="342" spans="1:35" ht="40.5" customHeight="1" x14ac:dyDescent="0.15">
      <c r="A342" s="659"/>
      <c r="B342" s="649"/>
      <c r="C342" s="592"/>
      <c r="D342" s="198" t="s">
        <v>183</v>
      </c>
      <c r="E342" s="138"/>
      <c r="F342" s="139">
        <v>41183</v>
      </c>
      <c r="G342" s="140">
        <v>899</v>
      </c>
      <c r="H342" s="137" t="s">
        <v>208</v>
      </c>
      <c r="I342" s="141">
        <v>13.2</v>
      </c>
      <c r="J342" s="142">
        <v>8.8000000000000007</v>
      </c>
      <c r="K342" s="143" t="s">
        <v>523</v>
      </c>
      <c r="L342" s="141">
        <v>4620</v>
      </c>
      <c r="M342" s="142">
        <v>3082</v>
      </c>
      <c r="N342" s="144">
        <f t="shared" si="285"/>
        <v>14.23884</v>
      </c>
      <c r="O342" s="145">
        <f t="shared" si="268"/>
        <v>2.8571428571428572</v>
      </c>
      <c r="P342" s="146">
        <v>50</v>
      </c>
      <c r="Q342" s="147">
        <v>20.2</v>
      </c>
      <c r="R342" s="147">
        <v>10.8</v>
      </c>
      <c r="S342" s="148">
        <v>403</v>
      </c>
      <c r="T342" s="146">
        <v>122</v>
      </c>
      <c r="U342" s="149">
        <v>619</v>
      </c>
      <c r="V342" s="149">
        <v>2416</v>
      </c>
      <c r="W342" s="148">
        <v>4973</v>
      </c>
      <c r="X342" s="146">
        <v>18210</v>
      </c>
      <c r="Y342" s="150">
        <f t="shared" si="290"/>
        <v>2230.7249999999999</v>
      </c>
      <c r="Z342" s="151">
        <f t="shared" si="291"/>
        <v>11642.459016393443</v>
      </c>
      <c r="AA342" s="150">
        <f t="shared" si="292"/>
        <v>1426.2012295081968</v>
      </c>
      <c r="AB342" s="152">
        <v>8</v>
      </c>
      <c r="AC342" s="147">
        <v>2.8</v>
      </c>
      <c r="AD342" s="147">
        <v>2.5</v>
      </c>
      <c r="AE342" s="153">
        <v>2.4</v>
      </c>
      <c r="AF342" s="154">
        <v>0.69699999999999995</v>
      </c>
      <c r="AG342" s="155">
        <f t="shared" si="286"/>
        <v>-43.135344438039809</v>
      </c>
      <c r="AH342" s="152">
        <f t="shared" si="269"/>
        <v>10.507108183163563</v>
      </c>
      <c r="AI342" s="156">
        <f t="shared" si="270"/>
        <v>63.259094616374171</v>
      </c>
    </row>
    <row r="343" spans="1:35" ht="40.5" customHeight="1" x14ac:dyDescent="0.15">
      <c r="A343" s="659"/>
      <c r="B343" s="649"/>
      <c r="C343" s="592"/>
      <c r="D343" s="198" t="s">
        <v>184</v>
      </c>
      <c r="E343" s="138"/>
      <c r="F343" s="139">
        <v>41122</v>
      </c>
      <c r="G343" s="140">
        <v>700</v>
      </c>
      <c r="H343" s="137" t="s">
        <v>208</v>
      </c>
      <c r="I343" s="141">
        <v>13.2</v>
      </c>
      <c r="J343" s="142">
        <v>8.8000000000000007</v>
      </c>
      <c r="K343" s="143" t="s">
        <v>523</v>
      </c>
      <c r="L343" s="141">
        <v>3904</v>
      </c>
      <c r="M343" s="142">
        <v>2604</v>
      </c>
      <c r="N343" s="144">
        <f t="shared" si="285"/>
        <v>10.166016000000001</v>
      </c>
      <c r="O343" s="145">
        <f t="shared" si="268"/>
        <v>3.3811475409836067</v>
      </c>
      <c r="P343" s="146">
        <v>54</v>
      </c>
      <c r="Q343" s="147">
        <v>21.3</v>
      </c>
      <c r="R343" s="147">
        <v>10.8</v>
      </c>
      <c r="S343" s="148">
        <v>363</v>
      </c>
      <c r="T343" s="146">
        <v>68</v>
      </c>
      <c r="U343" s="149">
        <v>573</v>
      </c>
      <c r="V343" s="149">
        <v>2350</v>
      </c>
      <c r="W343" s="148">
        <v>4764</v>
      </c>
      <c r="X343" s="146">
        <v>21396</v>
      </c>
      <c r="Y343" s="150">
        <f t="shared" si="290"/>
        <v>1871.5625432506886</v>
      </c>
      <c r="Z343" s="151">
        <f t="shared" si="291"/>
        <v>24542.470588235294</v>
      </c>
      <c r="AA343" s="150">
        <f t="shared" si="292"/>
        <v>2146.7923290228487</v>
      </c>
      <c r="AB343" s="152">
        <v>14.5</v>
      </c>
      <c r="AC343" s="147">
        <v>2.8</v>
      </c>
      <c r="AD343" s="147">
        <v>1.6</v>
      </c>
      <c r="AE343" s="153">
        <v>1.1000000000000001</v>
      </c>
      <c r="AF343" s="154">
        <v>0.61899999999999999</v>
      </c>
      <c r="AG343" s="155">
        <f t="shared" si="286"/>
        <v>-44.166187019597636</v>
      </c>
      <c r="AH343" s="152">
        <f t="shared" si="269"/>
        <v>10.725011870830487</v>
      </c>
      <c r="AI343" s="156">
        <f t="shared" si="270"/>
        <v>64.571005539444968</v>
      </c>
    </row>
    <row r="344" spans="1:35" ht="40.5" customHeight="1" x14ac:dyDescent="0.15">
      <c r="A344" s="659"/>
      <c r="B344" s="649"/>
      <c r="C344" s="592"/>
      <c r="D344" s="198" t="s">
        <v>185</v>
      </c>
      <c r="E344" s="138"/>
      <c r="F344" s="139">
        <v>40787</v>
      </c>
      <c r="G344" s="140">
        <v>1000</v>
      </c>
      <c r="H344" s="137" t="s">
        <v>208</v>
      </c>
      <c r="I344" s="141">
        <v>13.2</v>
      </c>
      <c r="J344" s="142">
        <v>8.8000000000000007</v>
      </c>
      <c r="K344" s="143" t="s">
        <v>523</v>
      </c>
      <c r="L344" s="141">
        <v>3904</v>
      </c>
      <c r="M344" s="142">
        <v>2606</v>
      </c>
      <c r="N344" s="144">
        <f t="shared" si="285"/>
        <v>10.173824</v>
      </c>
      <c r="O344" s="145">
        <f t="shared" si="268"/>
        <v>3.3811475409836067</v>
      </c>
      <c r="P344" s="146">
        <v>54</v>
      </c>
      <c r="Q344" s="147">
        <v>21.3</v>
      </c>
      <c r="R344" s="147">
        <v>11</v>
      </c>
      <c r="S344" s="148">
        <v>346</v>
      </c>
      <c r="T344" s="146">
        <v>73</v>
      </c>
      <c r="U344" s="149">
        <v>574</v>
      </c>
      <c r="V344" s="149">
        <v>2348</v>
      </c>
      <c r="W344" s="148">
        <v>4502</v>
      </c>
      <c r="X344" s="146">
        <v>21489</v>
      </c>
      <c r="Y344" s="150">
        <f t="shared" si="290"/>
        <v>1879.6974898071624</v>
      </c>
      <c r="Z344" s="151">
        <f t="shared" si="291"/>
        <v>22960.849315068492</v>
      </c>
      <c r="AA344" s="150">
        <f t="shared" si="292"/>
        <v>2008.4438932186117</v>
      </c>
      <c r="AB344" s="152">
        <v>12.6</v>
      </c>
      <c r="AC344" s="147">
        <v>4.3</v>
      </c>
      <c r="AD344" s="147">
        <v>2</v>
      </c>
      <c r="AE344" s="153">
        <v>2</v>
      </c>
      <c r="AF344" s="154">
        <v>0.53500000000000003</v>
      </c>
      <c r="AG344" s="155">
        <f t="shared" si="286"/>
        <v>-45.432924359575431</v>
      </c>
      <c r="AH344" s="152">
        <f t="shared" si="269"/>
        <v>10.831536558803084</v>
      </c>
      <c r="AI344" s="156">
        <f t="shared" si="270"/>
        <v>65.212348066614922</v>
      </c>
    </row>
    <row r="345" spans="1:35" ht="40.5" customHeight="1" x14ac:dyDescent="0.15">
      <c r="A345" s="659"/>
      <c r="B345" s="649"/>
      <c r="C345" s="554"/>
      <c r="D345" s="437" t="s">
        <v>186</v>
      </c>
      <c r="E345" s="158"/>
      <c r="F345" s="159">
        <v>40787</v>
      </c>
      <c r="G345" s="160">
        <v>700</v>
      </c>
      <c r="H345" s="157" t="s">
        <v>208</v>
      </c>
      <c r="I345" s="161">
        <v>13.2</v>
      </c>
      <c r="J345" s="162">
        <v>8.8000000000000007</v>
      </c>
      <c r="K345" s="163" t="s">
        <v>523</v>
      </c>
      <c r="L345" s="161">
        <v>3904</v>
      </c>
      <c r="M345" s="162">
        <v>2606</v>
      </c>
      <c r="N345" s="164">
        <f t="shared" si="285"/>
        <v>10.173824</v>
      </c>
      <c r="O345" s="165">
        <f t="shared" si="268"/>
        <v>3.3811475409836067</v>
      </c>
      <c r="P345" s="166">
        <v>56</v>
      </c>
      <c r="Q345" s="167">
        <v>21.5</v>
      </c>
      <c r="R345" s="167">
        <v>11</v>
      </c>
      <c r="S345" s="168">
        <v>372</v>
      </c>
      <c r="T345" s="166">
        <v>73</v>
      </c>
      <c r="U345" s="169">
        <v>569</v>
      </c>
      <c r="V345" s="169">
        <v>2273</v>
      </c>
      <c r="W345" s="168">
        <v>4342</v>
      </c>
      <c r="X345" s="166">
        <v>22195</v>
      </c>
      <c r="Y345" s="170">
        <f t="shared" si="290"/>
        <v>1941.4531056014691</v>
      </c>
      <c r="Z345" s="171">
        <f t="shared" si="291"/>
        <v>23715.205479452055</v>
      </c>
      <c r="AA345" s="170">
        <f t="shared" si="292"/>
        <v>2074.4293457111589</v>
      </c>
      <c r="AB345" s="172">
        <v>12.3</v>
      </c>
      <c r="AC345" s="167">
        <v>3.7</v>
      </c>
      <c r="AD345" s="167">
        <v>2.4</v>
      </c>
      <c r="AE345" s="173" t="s">
        <v>228</v>
      </c>
      <c r="AF345" s="174">
        <v>0.48599999999999999</v>
      </c>
      <c r="AG345" s="175">
        <f t="shared" si="286"/>
        <v>-46.267274614754129</v>
      </c>
      <c r="AH345" s="172">
        <f t="shared" si="269"/>
        <v>10.91293833774281</v>
      </c>
      <c r="AI345" s="176">
        <f t="shared" si="270"/>
        <v>65.702435609840236</v>
      </c>
    </row>
    <row r="346" spans="1:35" ht="40.5" customHeight="1" x14ac:dyDescent="0.15">
      <c r="A346" s="659"/>
      <c r="B346" s="649"/>
      <c r="C346" s="574" t="s">
        <v>223</v>
      </c>
      <c r="D346" s="442" t="s">
        <v>219</v>
      </c>
      <c r="E346" s="178"/>
      <c r="F346" s="179">
        <v>42401</v>
      </c>
      <c r="G346" s="180">
        <v>996</v>
      </c>
      <c r="H346" s="181" t="s">
        <v>208</v>
      </c>
      <c r="I346" s="182">
        <v>13.2</v>
      </c>
      <c r="J346" s="183">
        <v>8.8000000000000007</v>
      </c>
      <c r="K346" s="280" t="s">
        <v>523</v>
      </c>
      <c r="L346" s="182">
        <v>5584</v>
      </c>
      <c r="M346" s="183">
        <v>3712</v>
      </c>
      <c r="N346" s="185">
        <f t="shared" si="285"/>
        <v>20.727808</v>
      </c>
      <c r="O346" s="186">
        <f t="shared" si="268"/>
        <v>2.3638968481375358</v>
      </c>
      <c r="P346" s="187"/>
      <c r="Q346" s="188"/>
      <c r="R346" s="188"/>
      <c r="S346" s="189"/>
      <c r="T346" s="187"/>
      <c r="U346" s="190"/>
      <c r="V346" s="190"/>
      <c r="W346" s="189"/>
      <c r="X346" s="187"/>
      <c r="Y346" s="191">
        <f t="shared" si="290"/>
        <v>0</v>
      </c>
      <c r="Z346" s="192" t="e">
        <f t="shared" si="291"/>
        <v>#DIV/0!</v>
      </c>
      <c r="AA346" s="191" t="e">
        <f t="shared" si="292"/>
        <v>#DIV/0!</v>
      </c>
      <c r="AB346" s="193"/>
      <c r="AC346" s="188"/>
      <c r="AD346" s="188"/>
      <c r="AE346" s="194"/>
      <c r="AF346" s="195"/>
      <c r="AG346" s="196" t="e">
        <f t="shared" si="286"/>
        <v>#NUM!</v>
      </c>
      <c r="AH346" s="193" t="e">
        <f t="shared" si="269"/>
        <v>#DIV/0!</v>
      </c>
      <c r="AI346" s="197" t="e">
        <f t="shared" si="270"/>
        <v>#DIV/0!</v>
      </c>
    </row>
    <row r="347" spans="1:35" ht="40.5" customHeight="1" x14ac:dyDescent="0.15">
      <c r="A347" s="659"/>
      <c r="B347" s="649"/>
      <c r="C347" s="562"/>
      <c r="D347" s="355" t="s">
        <v>197</v>
      </c>
      <c r="E347" s="138"/>
      <c r="F347" s="139">
        <v>42401</v>
      </c>
      <c r="G347" s="140">
        <v>650</v>
      </c>
      <c r="H347" s="137" t="s">
        <v>208</v>
      </c>
      <c r="I347" s="141">
        <v>13.2</v>
      </c>
      <c r="J347" s="142">
        <v>8.8000000000000007</v>
      </c>
      <c r="K347" s="143" t="s">
        <v>523</v>
      </c>
      <c r="L347" s="141">
        <v>5584</v>
      </c>
      <c r="M347" s="142">
        <v>3712</v>
      </c>
      <c r="N347" s="144">
        <f t="shared" si="285"/>
        <v>20.727808</v>
      </c>
      <c r="O347" s="145">
        <f t="shared" si="268"/>
        <v>2.3638968481375358</v>
      </c>
      <c r="P347" s="146"/>
      <c r="Q347" s="147"/>
      <c r="R347" s="147"/>
      <c r="S347" s="148"/>
      <c r="T347" s="146"/>
      <c r="U347" s="149"/>
      <c r="V347" s="149"/>
      <c r="W347" s="148"/>
      <c r="X347" s="146"/>
      <c r="Y347" s="150">
        <f t="shared" si="290"/>
        <v>0</v>
      </c>
      <c r="Z347" s="151" t="e">
        <f t="shared" si="291"/>
        <v>#DIV/0!</v>
      </c>
      <c r="AA347" s="150" t="e">
        <f t="shared" si="292"/>
        <v>#DIV/0!</v>
      </c>
      <c r="AB347" s="152"/>
      <c r="AC347" s="147"/>
      <c r="AD347" s="147"/>
      <c r="AE347" s="153"/>
      <c r="AF347" s="154"/>
      <c r="AG347" s="155" t="e">
        <f t="shared" si="286"/>
        <v>#NUM!</v>
      </c>
      <c r="AH347" s="152" t="e">
        <f t="shared" si="269"/>
        <v>#DIV/0!</v>
      </c>
      <c r="AI347" s="156" t="e">
        <f t="shared" si="270"/>
        <v>#DIV/0!</v>
      </c>
    </row>
    <row r="348" spans="1:35" ht="40.5" customHeight="1" x14ac:dyDescent="0.15">
      <c r="A348" s="659"/>
      <c r="B348" s="650"/>
      <c r="C348" s="561"/>
      <c r="D348" s="199" t="s">
        <v>220</v>
      </c>
      <c r="E348" s="158"/>
      <c r="F348" s="159">
        <v>42401</v>
      </c>
      <c r="G348" s="160">
        <v>850</v>
      </c>
      <c r="H348" s="157" t="s">
        <v>208</v>
      </c>
      <c r="I348" s="161">
        <v>13.2</v>
      </c>
      <c r="J348" s="162">
        <v>8.8000000000000007</v>
      </c>
      <c r="K348" s="163" t="s">
        <v>523</v>
      </c>
      <c r="L348" s="161">
        <v>5584</v>
      </c>
      <c r="M348" s="162">
        <v>3712</v>
      </c>
      <c r="N348" s="164">
        <f t="shared" si="285"/>
        <v>20.727808</v>
      </c>
      <c r="O348" s="165">
        <f t="shared" si="268"/>
        <v>2.3638968481375358</v>
      </c>
      <c r="P348" s="166"/>
      <c r="Q348" s="167"/>
      <c r="R348" s="167"/>
      <c r="S348" s="168"/>
      <c r="T348" s="166"/>
      <c r="U348" s="169"/>
      <c r="V348" s="169"/>
      <c r="W348" s="168"/>
      <c r="X348" s="166"/>
      <c r="Y348" s="170">
        <f t="shared" si="290"/>
        <v>0</v>
      </c>
      <c r="Z348" s="171" t="e">
        <f t="shared" si="291"/>
        <v>#DIV/0!</v>
      </c>
      <c r="AA348" s="170" t="e">
        <f t="shared" si="292"/>
        <v>#DIV/0!</v>
      </c>
      <c r="AB348" s="172"/>
      <c r="AC348" s="167"/>
      <c r="AD348" s="167"/>
      <c r="AE348" s="173"/>
      <c r="AF348" s="174"/>
      <c r="AG348" s="175" t="e">
        <f t="shared" si="286"/>
        <v>#NUM!</v>
      </c>
      <c r="AH348" s="172" t="e">
        <f t="shared" si="269"/>
        <v>#DIV/0!</v>
      </c>
      <c r="AI348" s="176" t="e">
        <f t="shared" si="270"/>
        <v>#DIV/0!</v>
      </c>
    </row>
    <row r="349" spans="1:35" ht="40.5" customHeight="1" x14ac:dyDescent="0.15">
      <c r="A349" s="659"/>
      <c r="B349" s="668" t="s">
        <v>232</v>
      </c>
      <c r="C349" s="574" t="s">
        <v>223</v>
      </c>
      <c r="D349" s="500" t="s">
        <v>697</v>
      </c>
      <c r="E349" s="178"/>
      <c r="F349" s="179">
        <v>43671</v>
      </c>
      <c r="G349" s="180">
        <v>1200</v>
      </c>
      <c r="H349" s="181" t="s">
        <v>83</v>
      </c>
      <c r="I349" s="182">
        <v>13.2</v>
      </c>
      <c r="J349" s="183">
        <v>8.8000000000000007</v>
      </c>
      <c r="K349" s="280" t="s">
        <v>523</v>
      </c>
      <c r="L349" s="182">
        <v>5496</v>
      </c>
      <c r="M349" s="183">
        <v>3672</v>
      </c>
      <c r="N349" s="185">
        <f t="shared" si="285"/>
        <v>20.181311999999998</v>
      </c>
      <c r="O349" s="186">
        <f t="shared" si="268"/>
        <v>2.4017467248908293</v>
      </c>
      <c r="P349" s="187">
        <v>63</v>
      </c>
      <c r="Q349" s="188">
        <v>21.8</v>
      </c>
      <c r="R349" s="188">
        <v>12.4</v>
      </c>
      <c r="S349" s="189">
        <v>418</v>
      </c>
      <c r="T349" s="187">
        <v>72</v>
      </c>
      <c r="U349" s="190">
        <v>595</v>
      </c>
      <c r="V349" s="190">
        <v>2263</v>
      </c>
      <c r="W349" s="189">
        <v>9692</v>
      </c>
      <c r="X349" s="187">
        <v>12175</v>
      </c>
      <c r="Y349" s="191">
        <f t="shared" si="290"/>
        <v>2110.641900826447</v>
      </c>
      <c r="Z349" s="192">
        <f t="shared" si="291"/>
        <v>13189.583333333334</v>
      </c>
      <c r="AA349" s="191">
        <f t="shared" si="292"/>
        <v>2286.5287258953176</v>
      </c>
      <c r="AB349" s="193">
        <v>3.3</v>
      </c>
      <c r="AC349" s="188">
        <v>1.7</v>
      </c>
      <c r="AD349" s="188">
        <v>1.7</v>
      </c>
      <c r="AE349" s="194">
        <v>1.4</v>
      </c>
      <c r="AF349" s="195">
        <v>0.6</v>
      </c>
      <c r="AG349" s="196">
        <f t="shared" si="286"/>
        <v>-44.436974992327123</v>
      </c>
      <c r="AH349" s="193">
        <f t="shared" si="269"/>
        <v>11.964645344805911</v>
      </c>
      <c r="AI349" s="197">
        <f t="shared" si="270"/>
        <v>72.03434272535992</v>
      </c>
    </row>
    <row r="350" spans="1:35" ht="40.5" customHeight="1" x14ac:dyDescent="0.15">
      <c r="A350" s="659"/>
      <c r="B350" s="669"/>
      <c r="C350" s="562"/>
      <c r="D350" s="245" t="s">
        <v>637</v>
      </c>
      <c r="E350" s="138"/>
      <c r="F350" s="139">
        <v>42644</v>
      </c>
      <c r="G350" s="140">
        <v>1000</v>
      </c>
      <c r="H350" s="137" t="s">
        <v>83</v>
      </c>
      <c r="I350" s="141">
        <v>13.2</v>
      </c>
      <c r="J350" s="142">
        <v>8.8000000000000007</v>
      </c>
      <c r="K350" s="143" t="s">
        <v>523</v>
      </c>
      <c r="L350" s="141">
        <v>5496</v>
      </c>
      <c r="M350" s="142">
        <v>3672</v>
      </c>
      <c r="N350" s="144">
        <f t="shared" ref="N350" si="301">L350*M350/1000000</f>
        <v>20.181311999999998</v>
      </c>
      <c r="O350" s="145">
        <f t="shared" ref="O350" si="302">I350/L350*1000</f>
        <v>2.4017467248908293</v>
      </c>
      <c r="P350" s="146">
        <v>70</v>
      </c>
      <c r="Q350" s="147">
        <v>22.8</v>
      </c>
      <c r="R350" s="147">
        <v>12.4</v>
      </c>
      <c r="S350" s="148">
        <v>586</v>
      </c>
      <c r="T350" s="146">
        <v>84</v>
      </c>
      <c r="U350" s="149">
        <v>557</v>
      </c>
      <c r="V350" s="149">
        <v>2236</v>
      </c>
      <c r="W350" s="148">
        <v>8242</v>
      </c>
      <c r="X350" s="146">
        <v>16820</v>
      </c>
      <c r="Y350" s="150">
        <f t="shared" ref="Y350" si="303">X350/(O350)^2</f>
        <v>2915.8929586776867</v>
      </c>
      <c r="Z350" s="151">
        <f t="shared" ref="Z350" si="304">78*X350/T350</f>
        <v>15618.571428571429</v>
      </c>
      <c r="AA350" s="150">
        <f t="shared" ref="AA350" si="305">Z350/(O350)^2</f>
        <v>2707.6148902007094</v>
      </c>
      <c r="AB350" s="152">
        <v>4</v>
      </c>
      <c r="AC350" s="147">
        <v>2</v>
      </c>
      <c r="AD350" s="147">
        <v>1.5</v>
      </c>
      <c r="AE350" s="153">
        <v>1.3</v>
      </c>
      <c r="AF350" s="154">
        <v>0.6</v>
      </c>
      <c r="AG350" s="155">
        <f t="shared" ref="AG350" si="306">20*LOG(AF350/100)</f>
        <v>-44.436974992327123</v>
      </c>
      <c r="AH350" s="152">
        <f t="shared" ref="AH350" si="307">(LOG(Z350/AB350))/(LOG(2))</f>
        <v>11.930974881225994</v>
      </c>
      <c r="AI350" s="156">
        <f t="shared" ref="AI350" si="308">20*LOG(Z350/AB350)</f>
        <v>71.83162633525059</v>
      </c>
    </row>
    <row r="351" spans="1:35" ht="40.5" customHeight="1" x14ac:dyDescent="0.15">
      <c r="A351" s="659"/>
      <c r="B351" s="669"/>
      <c r="C351" s="562"/>
      <c r="D351" s="355" t="s">
        <v>285</v>
      </c>
      <c r="E351" s="138"/>
      <c r="F351" s="139">
        <v>42430</v>
      </c>
      <c r="G351" s="140">
        <v>1500</v>
      </c>
      <c r="H351" s="137" t="s">
        <v>83</v>
      </c>
      <c r="I351" s="141">
        <v>13.2</v>
      </c>
      <c r="J351" s="142">
        <v>8.8000000000000007</v>
      </c>
      <c r="K351" s="143" t="s">
        <v>523</v>
      </c>
      <c r="L351" s="141">
        <v>5472</v>
      </c>
      <c r="M351" s="142">
        <v>3648</v>
      </c>
      <c r="N351" s="144">
        <f t="shared" si="285"/>
        <v>19.961856000000001</v>
      </c>
      <c r="O351" s="145">
        <f t="shared" si="268"/>
        <v>2.4122807017543857</v>
      </c>
      <c r="P351" s="146">
        <v>70</v>
      </c>
      <c r="Q351" s="147">
        <v>23.1</v>
      </c>
      <c r="R351" s="147">
        <v>12.6</v>
      </c>
      <c r="S351" s="148">
        <v>472</v>
      </c>
      <c r="T351" s="146">
        <v>71</v>
      </c>
      <c r="U351" s="149">
        <v>579</v>
      </c>
      <c r="V351" s="149">
        <v>2173</v>
      </c>
      <c r="W351" s="148">
        <v>8208</v>
      </c>
      <c r="X351" s="146">
        <v>14475</v>
      </c>
      <c r="Y351" s="150">
        <f t="shared" si="290"/>
        <v>2487.498842975207</v>
      </c>
      <c r="Z351" s="151">
        <f t="shared" si="291"/>
        <v>15902.112676056338</v>
      </c>
      <c r="AA351" s="150">
        <f t="shared" si="292"/>
        <v>2732.7452077755797</v>
      </c>
      <c r="AB351" s="152">
        <v>3.4</v>
      </c>
      <c r="AC351" s="147">
        <v>1.8</v>
      </c>
      <c r="AD351" s="147">
        <v>1.7</v>
      </c>
      <c r="AE351" s="153">
        <v>1.4</v>
      </c>
      <c r="AF351" s="154">
        <v>0.53</v>
      </c>
      <c r="AG351" s="155">
        <f t="shared" si="286"/>
        <v>-45.51448260798422</v>
      </c>
      <c r="AH351" s="152">
        <f t="shared" si="269"/>
        <v>12.191396080758551</v>
      </c>
      <c r="AI351" s="156">
        <f t="shared" si="270"/>
        <v>73.399518186572479</v>
      </c>
    </row>
    <row r="352" spans="1:35" ht="40.5" customHeight="1" x14ac:dyDescent="0.15">
      <c r="A352" s="659"/>
      <c r="B352" s="669"/>
      <c r="C352" s="562"/>
      <c r="D352" s="355" t="s">
        <v>636</v>
      </c>
      <c r="E352" s="138"/>
      <c r="F352" s="139">
        <v>42156</v>
      </c>
      <c r="G352" s="140">
        <v>948</v>
      </c>
      <c r="H352" s="137" t="s">
        <v>83</v>
      </c>
      <c r="I352" s="141">
        <v>13.2</v>
      </c>
      <c r="J352" s="142">
        <v>8.8000000000000007</v>
      </c>
      <c r="K352" s="143" t="s">
        <v>523</v>
      </c>
      <c r="L352" s="141">
        <v>5496</v>
      </c>
      <c r="M352" s="142">
        <v>3672</v>
      </c>
      <c r="N352" s="144">
        <f t="shared" si="285"/>
        <v>20.181311999999998</v>
      </c>
      <c r="O352" s="145">
        <f t="shared" si="268"/>
        <v>2.4017467248908293</v>
      </c>
      <c r="P352" s="146">
        <v>70</v>
      </c>
      <c r="Q352" s="147">
        <v>22.9</v>
      </c>
      <c r="R352" s="147">
        <v>12.6</v>
      </c>
      <c r="S352" s="148">
        <v>562</v>
      </c>
      <c r="T352" s="146">
        <v>93</v>
      </c>
      <c r="U352" s="149">
        <v>597</v>
      </c>
      <c r="V352" s="149">
        <v>2384</v>
      </c>
      <c r="W352" s="148">
        <v>8820</v>
      </c>
      <c r="X352" s="146">
        <v>16376</v>
      </c>
      <c r="Y352" s="150">
        <f t="shared" si="290"/>
        <v>2838.9217057851247</v>
      </c>
      <c r="Z352" s="151">
        <f t="shared" si="291"/>
        <v>13734.709677419354</v>
      </c>
      <c r="AA352" s="150">
        <f t="shared" si="292"/>
        <v>2381.0311080778465</v>
      </c>
      <c r="AB352" s="152">
        <v>3.0299413661549175</v>
      </c>
      <c r="AC352" s="147">
        <v>1.8291451758387856</v>
      </c>
      <c r="AD352" s="147">
        <v>1.4805849851997692</v>
      </c>
      <c r="AE352" s="153">
        <v>1.2016490245457849</v>
      </c>
      <c r="AF352" s="154">
        <v>0.60655028781072307</v>
      </c>
      <c r="AG352" s="155">
        <f t="shared" si="286"/>
        <v>-44.342663737223134</v>
      </c>
      <c r="AH352" s="152">
        <f t="shared" si="269"/>
        <v>12.146248919091283</v>
      </c>
      <c r="AI352" s="156">
        <f t="shared" si="270"/>
        <v>73.127705188953712</v>
      </c>
    </row>
    <row r="353" spans="1:35" ht="40.5" customHeight="1" x14ac:dyDescent="0.15">
      <c r="A353" s="659"/>
      <c r="B353" s="669"/>
      <c r="C353" s="562"/>
      <c r="D353" s="355" t="s">
        <v>282</v>
      </c>
      <c r="E353" s="138"/>
      <c r="F353" s="139">
        <v>42156</v>
      </c>
      <c r="G353" s="140">
        <v>1298</v>
      </c>
      <c r="H353" s="137" t="s">
        <v>83</v>
      </c>
      <c r="I353" s="141">
        <v>13.2</v>
      </c>
      <c r="J353" s="142">
        <v>8.8000000000000007</v>
      </c>
      <c r="K353" s="143" t="s">
        <v>523</v>
      </c>
      <c r="L353" s="141">
        <v>5496</v>
      </c>
      <c r="M353" s="142">
        <v>3672</v>
      </c>
      <c r="N353" s="144">
        <f t="shared" si="285"/>
        <v>20.181311999999998</v>
      </c>
      <c r="O353" s="145">
        <f t="shared" si="268"/>
        <v>2.4017467248908293</v>
      </c>
      <c r="P353" s="146">
        <v>70</v>
      </c>
      <c r="Q353" s="147">
        <v>23</v>
      </c>
      <c r="R353" s="147">
        <v>12.6</v>
      </c>
      <c r="S353" s="148">
        <v>531</v>
      </c>
      <c r="T353" s="146">
        <v>86</v>
      </c>
      <c r="U353" s="149">
        <v>695</v>
      </c>
      <c r="V353" s="149">
        <v>2473</v>
      </c>
      <c r="W353" s="148">
        <v>9686</v>
      </c>
      <c r="X353" s="146">
        <v>16467</v>
      </c>
      <c r="Y353" s="150">
        <f t="shared" si="290"/>
        <v>2854.6973454545464</v>
      </c>
      <c r="Z353" s="151">
        <f t="shared" si="291"/>
        <v>14935.186046511628</v>
      </c>
      <c r="AA353" s="150">
        <f t="shared" si="292"/>
        <v>2589.1441040169143</v>
      </c>
      <c r="AB353" s="152">
        <v>3.1948218955927805</v>
      </c>
      <c r="AC353" s="147">
        <v>1.873863907780406</v>
      </c>
      <c r="AD353" s="147">
        <v>1.8970113277545131</v>
      </c>
      <c r="AE353" s="153">
        <v>1.3291551563887916</v>
      </c>
      <c r="AF353" s="154">
        <v>0.65304056407153921</v>
      </c>
      <c r="AG353" s="155">
        <f t="shared" si="286"/>
        <v>-43.701196827629204</v>
      </c>
      <c r="AH353" s="152">
        <f t="shared" si="269"/>
        <v>12.190692082568457</v>
      </c>
      <c r="AI353" s="156">
        <f t="shared" si="270"/>
        <v>73.395279695130256</v>
      </c>
    </row>
    <row r="354" spans="1:35" ht="40.5" customHeight="1" x14ac:dyDescent="0.15">
      <c r="A354" s="659"/>
      <c r="B354" s="669"/>
      <c r="C354" s="562"/>
      <c r="D354" s="355" t="s">
        <v>279</v>
      </c>
      <c r="E354" s="138"/>
      <c r="F354" s="139">
        <v>41760</v>
      </c>
      <c r="G354" s="140">
        <v>800</v>
      </c>
      <c r="H354" s="137" t="s">
        <v>83</v>
      </c>
      <c r="I354" s="141">
        <v>13.2</v>
      </c>
      <c r="J354" s="142">
        <v>8.8000000000000007</v>
      </c>
      <c r="K354" s="143" t="s">
        <v>523</v>
      </c>
      <c r="L354" s="141">
        <v>5496</v>
      </c>
      <c r="M354" s="142">
        <v>3672</v>
      </c>
      <c r="N354" s="144">
        <f t="shared" si="285"/>
        <v>20.181311999999998</v>
      </c>
      <c r="O354" s="145">
        <f t="shared" si="268"/>
        <v>2.4017467248908293</v>
      </c>
      <c r="P354" s="146">
        <v>67</v>
      </c>
      <c r="Q354" s="147">
        <v>22.4</v>
      </c>
      <c r="R354" s="147">
        <v>12.3</v>
      </c>
      <c r="S354" s="148">
        <v>495</v>
      </c>
      <c r="T354" s="146">
        <v>99</v>
      </c>
      <c r="U354" s="149">
        <v>589</v>
      </c>
      <c r="V354" s="149">
        <v>2446</v>
      </c>
      <c r="W354" s="148">
        <v>9496</v>
      </c>
      <c r="X354" s="146">
        <v>15478</v>
      </c>
      <c r="Y354" s="150">
        <f t="shared" si="290"/>
        <v>2683.2456132231414</v>
      </c>
      <c r="Z354" s="151">
        <f t="shared" si="291"/>
        <v>12194.787878787878</v>
      </c>
      <c r="AA354" s="150">
        <f t="shared" si="292"/>
        <v>2114.0723013273232</v>
      </c>
      <c r="AB354" s="152">
        <v>3.3653717576866429</v>
      </c>
      <c r="AC354" s="147">
        <v>2.3581564231827601</v>
      </c>
      <c r="AD354" s="147">
        <v>1.641679725043887</v>
      </c>
      <c r="AE354" s="153">
        <v>1.5722640371354351</v>
      </c>
      <c r="AF354" s="154">
        <v>0.63992170200756615</v>
      </c>
      <c r="AG354" s="155">
        <f t="shared" si="286"/>
        <v>-43.877463222393715</v>
      </c>
      <c r="AH354" s="152">
        <f t="shared" si="269"/>
        <v>11.823211161305421</v>
      </c>
      <c r="AI354" s="156">
        <f t="shared" si="270"/>
        <v>71.182824092442104</v>
      </c>
    </row>
    <row r="355" spans="1:35" ht="40.5" customHeight="1" x14ac:dyDescent="0.15">
      <c r="A355" s="659"/>
      <c r="B355" s="669"/>
      <c r="C355" s="562"/>
      <c r="D355" s="355" t="s">
        <v>273</v>
      </c>
      <c r="E355" s="138"/>
      <c r="F355" s="139">
        <v>41548</v>
      </c>
      <c r="G355" s="140">
        <v>1300</v>
      </c>
      <c r="H355" s="137" t="s">
        <v>83</v>
      </c>
      <c r="I355" s="141">
        <v>13.2</v>
      </c>
      <c r="J355" s="142">
        <v>8.8000000000000007</v>
      </c>
      <c r="K355" s="143" t="s">
        <v>523</v>
      </c>
      <c r="L355" s="141">
        <v>5496</v>
      </c>
      <c r="M355" s="142">
        <v>3672</v>
      </c>
      <c r="N355" s="144">
        <f t="shared" si="285"/>
        <v>20.181311999999998</v>
      </c>
      <c r="O355" s="145">
        <f t="shared" si="268"/>
        <v>2.4017467248908293</v>
      </c>
      <c r="P355" s="146">
        <v>69</v>
      </c>
      <c r="Q355" s="147">
        <v>22.9</v>
      </c>
      <c r="R355" s="147">
        <v>12.6</v>
      </c>
      <c r="S355" s="148">
        <v>474</v>
      </c>
      <c r="T355" s="146">
        <v>95</v>
      </c>
      <c r="U355" s="149">
        <v>567</v>
      </c>
      <c r="V355" s="149">
        <v>2290</v>
      </c>
      <c r="W355" s="148">
        <v>9002</v>
      </c>
      <c r="X355" s="146">
        <v>14839</v>
      </c>
      <c r="Y355" s="150">
        <f t="shared" si="290"/>
        <v>2572.469418181819</v>
      </c>
      <c r="Z355" s="151">
        <f t="shared" si="291"/>
        <v>12183.6</v>
      </c>
      <c r="AA355" s="150">
        <f t="shared" si="292"/>
        <v>2112.1327854545461</v>
      </c>
      <c r="AB355" s="152">
        <v>2.6204730552245854</v>
      </c>
      <c r="AC355" s="147">
        <v>2.0949126784490901</v>
      </c>
      <c r="AD355" s="147">
        <v>1.4479447069821125</v>
      </c>
      <c r="AE355" s="153">
        <v>1.1721630677139279</v>
      </c>
      <c r="AF355" s="154">
        <v>0.63957310040742632</v>
      </c>
      <c r="AG355" s="155">
        <f t="shared" si="286"/>
        <v>-43.882196207780872</v>
      </c>
      <c r="AH355" s="152">
        <f t="shared" si="269"/>
        <v>12.182825587445071</v>
      </c>
      <c r="AI355" s="156">
        <f t="shared" si="270"/>
        <v>73.347918675272581</v>
      </c>
    </row>
    <row r="356" spans="1:35" ht="40.5" customHeight="1" x14ac:dyDescent="0.15">
      <c r="A356" s="659"/>
      <c r="B356" s="669"/>
      <c r="C356" s="562"/>
      <c r="D356" s="355" t="s">
        <v>274</v>
      </c>
      <c r="E356" s="138"/>
      <c r="F356" s="139">
        <v>41426</v>
      </c>
      <c r="G356" s="140">
        <v>750</v>
      </c>
      <c r="H356" s="137" t="s">
        <v>83</v>
      </c>
      <c r="I356" s="141">
        <v>13.2</v>
      </c>
      <c r="J356" s="142">
        <v>8.8000000000000007</v>
      </c>
      <c r="K356" s="143" t="s">
        <v>523</v>
      </c>
      <c r="L356" s="141">
        <v>5496</v>
      </c>
      <c r="M356" s="142">
        <v>3672</v>
      </c>
      <c r="N356" s="144">
        <f t="shared" si="285"/>
        <v>20.181311999999998</v>
      </c>
      <c r="O356" s="145">
        <f t="shared" si="268"/>
        <v>2.4017467248908293</v>
      </c>
      <c r="P356" s="146">
        <v>67</v>
      </c>
      <c r="Q356" s="147">
        <v>22.5</v>
      </c>
      <c r="R356" s="147">
        <v>12.4</v>
      </c>
      <c r="S356" s="148">
        <v>483</v>
      </c>
      <c r="T356" s="146">
        <v>101</v>
      </c>
      <c r="U356" s="149">
        <v>543</v>
      </c>
      <c r="V356" s="149">
        <v>2248</v>
      </c>
      <c r="W356" s="148">
        <v>8327</v>
      </c>
      <c r="X356" s="146">
        <v>13474</v>
      </c>
      <c r="Y356" s="150">
        <f t="shared" si="290"/>
        <v>2335.8348231404966</v>
      </c>
      <c r="Z356" s="151">
        <f t="shared" si="291"/>
        <v>10405.663366336634</v>
      </c>
      <c r="AA356" s="150">
        <f t="shared" si="292"/>
        <v>1803.9120416332548</v>
      </c>
      <c r="AB356" s="152">
        <v>2.4674290090805688</v>
      </c>
      <c r="AC356" s="147">
        <v>1.8931050054847987</v>
      </c>
      <c r="AD356" s="147">
        <v>1.7049396461577122</v>
      </c>
      <c r="AE356" s="153">
        <v>1.1061712340396861</v>
      </c>
      <c r="AF356" s="154">
        <v>0.54529355166894189</v>
      </c>
      <c r="AG356" s="155">
        <f t="shared" si="286"/>
        <v>-45.267392760041474</v>
      </c>
      <c r="AH356" s="152">
        <f t="shared" si="269"/>
        <v>12.042072742901674</v>
      </c>
      <c r="AI356" s="156">
        <f t="shared" si="270"/>
        <v>72.500502111620733</v>
      </c>
    </row>
    <row r="357" spans="1:35" ht="40.5" customHeight="1" x14ac:dyDescent="0.15">
      <c r="A357" s="659"/>
      <c r="B357" s="670"/>
      <c r="C357" s="561"/>
      <c r="D357" s="501" t="s">
        <v>275</v>
      </c>
      <c r="E357" s="158"/>
      <c r="F357" s="159">
        <v>41061</v>
      </c>
      <c r="G357" s="160">
        <v>650</v>
      </c>
      <c r="H357" s="157" t="s">
        <v>83</v>
      </c>
      <c r="I357" s="161">
        <v>13.2</v>
      </c>
      <c r="J357" s="162">
        <v>8.8000000000000007</v>
      </c>
      <c r="K357" s="163" t="s">
        <v>523</v>
      </c>
      <c r="L357" s="161">
        <v>5504</v>
      </c>
      <c r="M357" s="162">
        <v>3672</v>
      </c>
      <c r="N357" s="164">
        <f t="shared" si="285"/>
        <v>20.210688000000001</v>
      </c>
      <c r="O357" s="165">
        <f t="shared" si="268"/>
        <v>2.398255813953488</v>
      </c>
      <c r="P357" s="166">
        <v>66</v>
      </c>
      <c r="Q357" s="167">
        <v>22.6</v>
      </c>
      <c r="R357" s="167">
        <v>12.4</v>
      </c>
      <c r="S357" s="168">
        <v>390</v>
      </c>
      <c r="T357" s="166">
        <v>81</v>
      </c>
      <c r="U357" s="169">
        <v>548</v>
      </c>
      <c r="V357" s="169">
        <v>2054</v>
      </c>
      <c r="W357" s="168">
        <v>3994</v>
      </c>
      <c r="X357" s="166">
        <v>10437</v>
      </c>
      <c r="Y357" s="170">
        <f t="shared" si="290"/>
        <v>1814.6157311294771</v>
      </c>
      <c r="Z357" s="171">
        <f t="shared" si="291"/>
        <v>10050.444444444445</v>
      </c>
      <c r="AA357" s="170">
        <f t="shared" si="292"/>
        <v>1747.4077410876448</v>
      </c>
      <c r="AB357" s="172">
        <v>2.3623505280356514</v>
      </c>
      <c r="AC357" s="167">
        <v>1.2934082641621545</v>
      </c>
      <c r="AD357" s="167">
        <v>1.3779780570933911</v>
      </c>
      <c r="AE357" s="173">
        <v>1.4612444234475193</v>
      </c>
      <c r="AF357" s="174">
        <v>0.67078490061773266</v>
      </c>
      <c r="AG357" s="175">
        <f t="shared" si="286"/>
        <v>-43.46833443867753</v>
      </c>
      <c r="AH357" s="172">
        <f t="shared" si="269"/>
        <v>12.054748631105044</v>
      </c>
      <c r="AI357" s="176">
        <f t="shared" si="270"/>
        <v>72.576818563038699</v>
      </c>
    </row>
    <row r="358" spans="1:35" ht="40.5" customHeight="1" x14ac:dyDescent="0.15">
      <c r="A358" s="659"/>
      <c r="B358" s="591" t="s">
        <v>296</v>
      </c>
      <c r="C358" s="553" t="s">
        <v>223</v>
      </c>
      <c r="D358" s="502" t="s">
        <v>683</v>
      </c>
      <c r="E358" s="178"/>
      <c r="F358" s="179">
        <v>43132</v>
      </c>
      <c r="G358" s="180">
        <v>800</v>
      </c>
      <c r="H358" s="181" t="s">
        <v>83</v>
      </c>
      <c r="I358" s="182">
        <v>13.2</v>
      </c>
      <c r="J358" s="183">
        <v>8.8000000000000007</v>
      </c>
      <c r="K358" s="280" t="s">
        <v>523</v>
      </c>
      <c r="L358" s="182">
        <v>5472</v>
      </c>
      <c r="M358" s="183">
        <v>3648</v>
      </c>
      <c r="N358" s="185">
        <f t="shared" si="285"/>
        <v>19.961856000000001</v>
      </c>
      <c r="O358" s="186">
        <f t="shared" si="268"/>
        <v>2.4122807017543857</v>
      </c>
      <c r="P358" s="187"/>
      <c r="Q358" s="188"/>
      <c r="R358" s="188"/>
      <c r="S358" s="189"/>
      <c r="T358" s="187"/>
      <c r="U358" s="190"/>
      <c r="V358" s="190"/>
      <c r="W358" s="189"/>
      <c r="X358" s="187"/>
      <c r="Y358" s="191"/>
      <c r="Z358" s="192"/>
      <c r="AA358" s="191"/>
      <c r="AB358" s="193"/>
      <c r="AC358" s="188"/>
      <c r="AD358" s="188"/>
      <c r="AE358" s="194"/>
      <c r="AF358" s="195"/>
      <c r="AG358" s="196"/>
      <c r="AH358" s="193"/>
      <c r="AI358" s="197"/>
    </row>
    <row r="359" spans="1:35" ht="40.5" customHeight="1" x14ac:dyDescent="0.15">
      <c r="A359" s="659"/>
      <c r="B359" s="581"/>
      <c r="C359" s="592"/>
      <c r="D359" s="503" t="s">
        <v>684</v>
      </c>
      <c r="E359" s="138"/>
      <c r="F359" s="139">
        <v>43132</v>
      </c>
      <c r="G359" s="140">
        <v>880</v>
      </c>
      <c r="H359" s="137" t="s">
        <v>83</v>
      </c>
      <c r="I359" s="141">
        <v>13.2</v>
      </c>
      <c r="J359" s="142">
        <v>8.8000000000000007</v>
      </c>
      <c r="K359" s="143" t="s">
        <v>523</v>
      </c>
      <c r="L359" s="141">
        <v>4592</v>
      </c>
      <c r="M359" s="142">
        <v>3448</v>
      </c>
      <c r="N359" s="144">
        <f t="shared" ref="N359" si="309">L359*M359/1000000</f>
        <v>15.833216</v>
      </c>
      <c r="O359" s="145">
        <f t="shared" ref="O359" si="310">I359/L359*1000</f>
        <v>2.8745644599303133</v>
      </c>
      <c r="P359" s="146"/>
      <c r="Q359" s="147"/>
      <c r="R359" s="147"/>
      <c r="S359" s="148"/>
      <c r="T359" s="146"/>
      <c r="U359" s="149"/>
      <c r="V359" s="149"/>
      <c r="W359" s="148"/>
      <c r="X359" s="146"/>
      <c r="Y359" s="150"/>
      <c r="Z359" s="151"/>
      <c r="AA359" s="150"/>
      <c r="AB359" s="152"/>
      <c r="AC359" s="147"/>
      <c r="AD359" s="147"/>
      <c r="AE359" s="153"/>
      <c r="AF359" s="154"/>
      <c r="AG359" s="155"/>
      <c r="AH359" s="152"/>
      <c r="AI359" s="156"/>
    </row>
    <row r="360" spans="1:35" ht="40.5" customHeight="1" x14ac:dyDescent="0.15">
      <c r="A360" s="659"/>
      <c r="B360" s="581"/>
      <c r="C360" s="592"/>
      <c r="D360" s="503" t="s">
        <v>647</v>
      </c>
      <c r="E360" s="138"/>
      <c r="F360" s="139">
        <v>42614</v>
      </c>
      <c r="G360" s="140">
        <v>699</v>
      </c>
      <c r="H360" s="137" t="s">
        <v>83</v>
      </c>
      <c r="I360" s="141">
        <v>13.2</v>
      </c>
      <c r="J360" s="142">
        <v>8.8000000000000007</v>
      </c>
      <c r="K360" s="143" t="s">
        <v>523</v>
      </c>
      <c r="L360" s="141">
        <v>5488</v>
      </c>
      <c r="M360" s="142">
        <v>3664</v>
      </c>
      <c r="N360" s="144">
        <f t="shared" ref="N360:N361" si="311">L360*M360/1000000</f>
        <v>20.108032000000001</v>
      </c>
      <c r="O360" s="145">
        <f t="shared" ref="O360:O361" si="312">I360/L360*1000</f>
        <v>2.4052478134110786</v>
      </c>
      <c r="P360" s="146">
        <v>70</v>
      </c>
      <c r="Q360" s="147">
        <v>22.8</v>
      </c>
      <c r="R360" s="147">
        <v>12.5</v>
      </c>
      <c r="S360" s="148">
        <v>581</v>
      </c>
      <c r="T360" s="146">
        <v>84</v>
      </c>
      <c r="U360" s="149">
        <v>630</v>
      </c>
      <c r="V360" s="149">
        <v>2056</v>
      </c>
      <c r="W360" s="148">
        <v>7968</v>
      </c>
      <c r="X360" s="146">
        <v>16126</v>
      </c>
      <c r="Y360" s="150">
        <f t="shared" ref="Y360:Y361" si="313">X360/(O360)^2</f>
        <v>2787.4494383838387</v>
      </c>
      <c r="Z360" s="151">
        <f t="shared" ref="Z360:Z361" si="314">78*X360/T360</f>
        <v>14974.142857142857</v>
      </c>
      <c r="AA360" s="150">
        <f t="shared" ref="AA360:AA361" si="315">Z360/(O360)^2</f>
        <v>2588.3459070707072</v>
      </c>
      <c r="AB360" s="152">
        <v>3.7</v>
      </c>
      <c r="AC360" s="147">
        <v>1.9</v>
      </c>
      <c r="AD360" s="147">
        <v>2.1</v>
      </c>
      <c r="AE360" s="153">
        <v>2.2999999999999998</v>
      </c>
      <c r="AF360" s="154">
        <v>0.51</v>
      </c>
      <c r="AG360" s="155">
        <f t="shared" ref="AG360:AG361" si="316">20*LOG(AF360/100)</f>
        <v>-45.848596478041273</v>
      </c>
      <c r="AH360" s="152">
        <f>(LOG(Z360/AB360))/(LOG(2))</f>
        <v>11.982660532113009</v>
      </c>
      <c r="AI360" s="156">
        <f t="shared" ref="AI360:AI361" si="317">20*LOG(Z360/AB360)</f>
        <v>72.142804960498751</v>
      </c>
    </row>
    <row r="361" spans="1:35" ht="40.5" customHeight="1" x14ac:dyDescent="0.15">
      <c r="A361" s="659"/>
      <c r="B361" s="581"/>
      <c r="C361" s="592"/>
      <c r="D361" s="503" t="s">
        <v>648</v>
      </c>
      <c r="E361" s="138"/>
      <c r="F361" s="139">
        <v>42614</v>
      </c>
      <c r="G361" s="140">
        <v>1200</v>
      </c>
      <c r="H361" s="137" t="s">
        <v>83</v>
      </c>
      <c r="I361" s="141">
        <v>13.2</v>
      </c>
      <c r="J361" s="142">
        <v>8.8000000000000007</v>
      </c>
      <c r="K361" s="143" t="s">
        <v>523</v>
      </c>
      <c r="L361" s="141">
        <v>5488</v>
      </c>
      <c r="M361" s="142">
        <v>3664</v>
      </c>
      <c r="N361" s="144">
        <f t="shared" si="311"/>
        <v>20.108032000000001</v>
      </c>
      <c r="O361" s="145">
        <f t="shared" si="312"/>
        <v>2.4052478134110786</v>
      </c>
      <c r="P361" s="146">
        <v>70</v>
      </c>
      <c r="Q361" s="147">
        <v>23</v>
      </c>
      <c r="R361" s="147">
        <v>12.6</v>
      </c>
      <c r="S361" s="148">
        <v>538</v>
      </c>
      <c r="T361" s="146">
        <v>86</v>
      </c>
      <c r="U361" s="149">
        <v>604</v>
      </c>
      <c r="V361" s="149">
        <v>2263</v>
      </c>
      <c r="W361" s="148">
        <v>7208</v>
      </c>
      <c r="X361" s="146">
        <v>16211</v>
      </c>
      <c r="Y361" s="150">
        <f t="shared" si="313"/>
        <v>2802.1420591368233</v>
      </c>
      <c r="Z361" s="151">
        <f t="shared" si="314"/>
        <v>14703</v>
      </c>
      <c r="AA361" s="150">
        <f t="shared" si="315"/>
        <v>2541.4776815426999</v>
      </c>
      <c r="AB361" s="152">
        <v>3.3</v>
      </c>
      <c r="AC361" s="147">
        <v>2.1</v>
      </c>
      <c r="AD361" s="147">
        <v>2</v>
      </c>
      <c r="AE361" s="153">
        <v>2</v>
      </c>
      <c r="AF361" s="154">
        <v>0.56999999999999995</v>
      </c>
      <c r="AG361" s="155">
        <f t="shared" si="316"/>
        <v>-44.882502886550171</v>
      </c>
      <c r="AH361" s="152">
        <f t="shared" ref="AH361" si="318">(LOG(Z361/AB361))/(LOG(2))</f>
        <v>12.121356907659822</v>
      </c>
      <c r="AI361" s="156">
        <f t="shared" si="317"/>
        <v>72.97784034708809</v>
      </c>
    </row>
    <row r="362" spans="1:35" ht="40.5" customHeight="1" x14ac:dyDescent="0.15">
      <c r="A362" s="659"/>
      <c r="B362" s="581"/>
      <c r="C362" s="592"/>
      <c r="D362" s="245" t="s">
        <v>334</v>
      </c>
      <c r="E362" s="138"/>
      <c r="F362" s="139">
        <v>42370</v>
      </c>
      <c r="G362" s="140">
        <v>700</v>
      </c>
      <c r="H362" s="137" t="s">
        <v>329</v>
      </c>
      <c r="I362" s="141">
        <v>13.2</v>
      </c>
      <c r="J362" s="142">
        <v>8.8000000000000007</v>
      </c>
      <c r="K362" s="143" t="s">
        <v>523</v>
      </c>
      <c r="L362" s="141">
        <v>5472</v>
      </c>
      <c r="M362" s="142">
        <v>3648</v>
      </c>
      <c r="N362" s="144">
        <f t="shared" si="285"/>
        <v>19.961856000000001</v>
      </c>
      <c r="O362" s="145">
        <f t="shared" si="268"/>
        <v>2.4122807017543857</v>
      </c>
      <c r="P362" s="146">
        <v>70</v>
      </c>
      <c r="Q362" s="147">
        <v>22.8</v>
      </c>
      <c r="R362" s="147">
        <v>12.5</v>
      </c>
      <c r="S362" s="148">
        <v>559</v>
      </c>
      <c r="T362" s="146">
        <v>86</v>
      </c>
      <c r="U362" s="149">
        <v>604</v>
      </c>
      <c r="V362" s="149">
        <v>2263</v>
      </c>
      <c r="W362" s="148">
        <v>7208</v>
      </c>
      <c r="X362" s="146">
        <v>16777</v>
      </c>
      <c r="Y362" s="150">
        <f t="shared" si="290"/>
        <v>2883.0927867768601</v>
      </c>
      <c r="Z362" s="151">
        <f t="shared" si="291"/>
        <v>15216.348837209302</v>
      </c>
      <c r="AA362" s="150">
        <f t="shared" si="292"/>
        <v>2614.8981089371518</v>
      </c>
      <c r="AB362" s="152">
        <v>3.7</v>
      </c>
      <c r="AC362" s="147">
        <v>1.7</v>
      </c>
      <c r="AD362" s="147">
        <v>1.4</v>
      </c>
      <c r="AE362" s="153">
        <v>2.4</v>
      </c>
      <c r="AF362" s="154">
        <v>0.56999999999999995</v>
      </c>
      <c r="AG362" s="155">
        <f t="shared" si="286"/>
        <v>-44.882502886550171</v>
      </c>
      <c r="AH362" s="152">
        <f t="shared" si="269"/>
        <v>12.005809334510614</v>
      </c>
      <c r="AI362" s="156">
        <f t="shared" si="270"/>
        <v>72.2821746382063</v>
      </c>
    </row>
    <row r="363" spans="1:35" ht="40.5" customHeight="1" x14ac:dyDescent="0.15">
      <c r="A363" s="659"/>
      <c r="B363" s="581"/>
      <c r="C363" s="592"/>
      <c r="D363" s="245" t="s">
        <v>339</v>
      </c>
      <c r="E363" s="138"/>
      <c r="F363" s="139">
        <v>41883</v>
      </c>
      <c r="G363" s="140">
        <v>1160</v>
      </c>
      <c r="H363" s="137" t="s">
        <v>329</v>
      </c>
      <c r="I363" s="141">
        <v>12.8</v>
      </c>
      <c r="J363" s="142">
        <v>9.6</v>
      </c>
      <c r="K363" s="143" t="s">
        <v>523</v>
      </c>
      <c r="L363" s="141">
        <v>4992</v>
      </c>
      <c r="M363" s="142">
        <v>3744</v>
      </c>
      <c r="N363" s="144">
        <f t="shared" si="285"/>
        <v>18.690048000000001</v>
      </c>
      <c r="O363" s="145">
        <f t="shared" si="268"/>
        <v>2.5641025641025643</v>
      </c>
      <c r="P363" s="146"/>
      <c r="Q363" s="147"/>
      <c r="R363" s="147"/>
      <c r="S363" s="148"/>
      <c r="T363" s="146"/>
      <c r="U363" s="149"/>
      <c r="V363" s="149"/>
      <c r="W363" s="148"/>
      <c r="X363" s="146"/>
      <c r="Y363" s="150">
        <f t="shared" si="290"/>
        <v>0</v>
      </c>
      <c r="Z363" s="151" t="e">
        <f t="shared" si="291"/>
        <v>#DIV/0!</v>
      </c>
      <c r="AA363" s="150" t="e">
        <f t="shared" si="292"/>
        <v>#DIV/0!</v>
      </c>
      <c r="AB363" s="152"/>
      <c r="AC363" s="147"/>
      <c r="AD363" s="147"/>
      <c r="AE363" s="153"/>
      <c r="AF363" s="154"/>
      <c r="AG363" s="155" t="e">
        <f t="shared" si="286"/>
        <v>#NUM!</v>
      </c>
      <c r="AH363" s="152" t="e">
        <f t="shared" si="269"/>
        <v>#DIV/0!</v>
      </c>
      <c r="AI363" s="156" t="e">
        <f t="shared" si="270"/>
        <v>#DIV/0!</v>
      </c>
    </row>
    <row r="364" spans="1:35" ht="40.5" customHeight="1" x14ac:dyDescent="0.15">
      <c r="A364" s="659"/>
      <c r="B364" s="582"/>
      <c r="C364" s="554"/>
      <c r="D364" s="504" t="s">
        <v>323</v>
      </c>
      <c r="E364" s="158"/>
      <c r="F364" s="159">
        <v>41821</v>
      </c>
      <c r="G364" s="160">
        <v>900</v>
      </c>
      <c r="H364" s="157" t="s">
        <v>329</v>
      </c>
      <c r="I364" s="161">
        <v>13.2</v>
      </c>
      <c r="J364" s="162">
        <v>8.8000000000000007</v>
      </c>
      <c r="K364" s="163" t="s">
        <v>523</v>
      </c>
      <c r="L364" s="161">
        <v>5488</v>
      </c>
      <c r="M364" s="162">
        <v>3664</v>
      </c>
      <c r="N364" s="164">
        <f t="shared" si="285"/>
        <v>20.108032000000001</v>
      </c>
      <c r="O364" s="165">
        <f t="shared" si="268"/>
        <v>2.4052478134110786</v>
      </c>
      <c r="P364" s="166">
        <v>64</v>
      </c>
      <c r="Q364" s="167">
        <v>22.1</v>
      </c>
      <c r="R364" s="167">
        <v>11.7</v>
      </c>
      <c r="S364" s="168">
        <v>517</v>
      </c>
      <c r="T364" s="166">
        <v>91</v>
      </c>
      <c r="U364" s="169">
        <v>738</v>
      </c>
      <c r="V364" s="169">
        <v>2917</v>
      </c>
      <c r="W364" s="168">
        <v>11318</v>
      </c>
      <c r="X364" s="166">
        <v>16669</v>
      </c>
      <c r="Y364" s="170">
        <f t="shared" si="290"/>
        <v>2881.3093568411391</v>
      </c>
      <c r="Z364" s="171">
        <f t="shared" si="291"/>
        <v>14287.714285714286</v>
      </c>
      <c r="AA364" s="170">
        <f t="shared" si="292"/>
        <v>2469.6937344352623</v>
      </c>
      <c r="AB364" s="172">
        <v>6.0515639449831813</v>
      </c>
      <c r="AC364" s="167">
        <v>2.4982270958292876</v>
      </c>
      <c r="AD364" s="167">
        <v>2.6762049614842383</v>
      </c>
      <c r="AE364" s="173">
        <v>3.4976831292460284</v>
      </c>
      <c r="AF364" s="174">
        <v>0.524913518091218</v>
      </c>
      <c r="AG364" s="175">
        <f t="shared" si="286"/>
        <v>-45.598244854150416</v>
      </c>
      <c r="AH364" s="172">
        <f t="shared" si="269"/>
        <v>11.2051794799223</v>
      </c>
      <c r="AI364" s="176">
        <f t="shared" si="270"/>
        <v>67.461902605102821</v>
      </c>
    </row>
    <row r="365" spans="1:35" ht="40.5" customHeight="1" x14ac:dyDescent="0.15">
      <c r="A365" s="659"/>
      <c r="B365" s="505" t="s">
        <v>488</v>
      </c>
      <c r="C365" s="506" t="s">
        <v>529</v>
      </c>
      <c r="D365" s="441" t="s">
        <v>492</v>
      </c>
      <c r="E365" s="332"/>
      <c r="F365" s="333">
        <v>41699</v>
      </c>
      <c r="G365" s="334">
        <v>300</v>
      </c>
      <c r="H365" s="331" t="s">
        <v>610</v>
      </c>
      <c r="I365" s="336">
        <v>13.2</v>
      </c>
      <c r="J365" s="337">
        <v>8.8000000000000007</v>
      </c>
      <c r="K365" s="338" t="s">
        <v>523</v>
      </c>
      <c r="L365" s="336">
        <v>5472</v>
      </c>
      <c r="M365" s="337">
        <v>3648</v>
      </c>
      <c r="N365" s="339" t="b">
        <f>J347=L365*M365/1000000</f>
        <v>0</v>
      </c>
      <c r="O365" s="340">
        <f t="shared" si="268"/>
        <v>2.4122807017543857</v>
      </c>
      <c r="P365" s="341"/>
      <c r="Q365" s="342"/>
      <c r="R365" s="342"/>
      <c r="S365" s="343"/>
      <c r="T365" s="341"/>
      <c r="U365" s="344"/>
      <c r="V365" s="344"/>
      <c r="W365" s="343"/>
      <c r="X365" s="341"/>
      <c r="Y365" s="345">
        <f t="shared" si="290"/>
        <v>0</v>
      </c>
      <c r="Z365" s="346" t="e">
        <f t="shared" si="291"/>
        <v>#DIV/0!</v>
      </c>
      <c r="AA365" s="345" t="e">
        <f t="shared" si="292"/>
        <v>#DIV/0!</v>
      </c>
      <c r="AB365" s="348"/>
      <c r="AC365" s="342"/>
      <c r="AD365" s="342"/>
      <c r="AE365" s="435"/>
      <c r="AF365" s="436"/>
      <c r="AG365" s="347" t="e">
        <f t="shared" si="286"/>
        <v>#NUM!</v>
      </c>
      <c r="AH365" s="348" t="e">
        <f t="shared" si="269"/>
        <v>#DIV/0!</v>
      </c>
      <c r="AI365" s="349" t="e">
        <f t="shared" si="270"/>
        <v>#DIV/0!</v>
      </c>
    </row>
    <row r="366" spans="1:35" ht="40.5" customHeight="1" thickBot="1" x14ac:dyDescent="0.2">
      <c r="A366" s="660"/>
      <c r="B366" s="507" t="s">
        <v>604</v>
      </c>
      <c r="C366" s="358" t="s">
        <v>603</v>
      </c>
      <c r="D366" s="359" t="s">
        <v>608</v>
      </c>
      <c r="E366" s="360"/>
      <c r="F366" s="361">
        <v>41883</v>
      </c>
      <c r="G366" s="362">
        <v>1350</v>
      </c>
      <c r="H366" s="432" t="s">
        <v>609</v>
      </c>
      <c r="I366" s="364">
        <v>13.2</v>
      </c>
      <c r="J366" s="365">
        <v>8.8000000000000007</v>
      </c>
      <c r="K366" s="366" t="s">
        <v>523</v>
      </c>
      <c r="L366" s="364">
        <v>5472</v>
      </c>
      <c r="M366" s="365">
        <v>3648</v>
      </c>
      <c r="N366" s="367">
        <f t="shared" si="285"/>
        <v>19.961856000000001</v>
      </c>
      <c r="O366" s="368">
        <f t="shared" si="268"/>
        <v>2.4122807017543857</v>
      </c>
      <c r="P366" s="369"/>
      <c r="Q366" s="370"/>
      <c r="R366" s="370"/>
      <c r="S366" s="371"/>
      <c r="T366" s="369"/>
      <c r="U366" s="372"/>
      <c r="V366" s="372"/>
      <c r="W366" s="371"/>
      <c r="X366" s="369"/>
      <c r="Y366" s="373">
        <f t="shared" si="290"/>
        <v>0</v>
      </c>
      <c r="Z366" s="374"/>
      <c r="AA366" s="373"/>
      <c r="AB366" s="375"/>
      <c r="AC366" s="370"/>
      <c r="AD366" s="370"/>
      <c r="AE366" s="376"/>
      <c r="AF366" s="377"/>
      <c r="AG366" s="378"/>
      <c r="AH366" s="375"/>
      <c r="AI366" s="379"/>
    </row>
    <row r="367" spans="1:35" ht="40.5" customHeight="1" x14ac:dyDescent="0.15">
      <c r="A367" s="571" t="s">
        <v>457</v>
      </c>
      <c r="B367" s="539" t="s">
        <v>456</v>
      </c>
      <c r="C367" s="560" t="s">
        <v>223</v>
      </c>
      <c r="D367" s="508" t="s">
        <v>423</v>
      </c>
      <c r="E367" s="118"/>
      <c r="F367" s="119">
        <v>42005</v>
      </c>
      <c r="G367" s="120">
        <v>400</v>
      </c>
      <c r="H367" s="117" t="s">
        <v>414</v>
      </c>
      <c r="I367" s="121">
        <v>8.8000000000000007</v>
      </c>
      <c r="J367" s="122">
        <v>6.6</v>
      </c>
      <c r="K367" s="123" t="s">
        <v>526</v>
      </c>
      <c r="L367" s="121">
        <v>4000</v>
      </c>
      <c r="M367" s="122">
        <v>3000</v>
      </c>
      <c r="N367" s="124">
        <f t="shared" si="285"/>
        <v>12</v>
      </c>
      <c r="O367" s="125">
        <f t="shared" si="268"/>
        <v>2.2000000000000002</v>
      </c>
      <c r="P367" s="126"/>
      <c r="Q367" s="127"/>
      <c r="R367" s="127"/>
      <c r="S367" s="128"/>
      <c r="T367" s="126"/>
      <c r="U367" s="129"/>
      <c r="V367" s="129"/>
      <c r="W367" s="128"/>
      <c r="X367" s="126"/>
      <c r="Y367" s="130">
        <f t="shared" si="290"/>
        <v>0</v>
      </c>
      <c r="Z367" s="131" t="e">
        <f t="shared" si="291"/>
        <v>#DIV/0!</v>
      </c>
      <c r="AA367" s="130" t="e">
        <f t="shared" si="292"/>
        <v>#DIV/0!</v>
      </c>
      <c r="AB367" s="132"/>
      <c r="AC367" s="127"/>
      <c r="AD367" s="127"/>
      <c r="AE367" s="133"/>
      <c r="AF367" s="134"/>
      <c r="AG367" s="135" t="e">
        <f t="shared" si="286"/>
        <v>#NUM!</v>
      </c>
      <c r="AH367" s="132" t="e">
        <f t="shared" si="269"/>
        <v>#DIV/0!</v>
      </c>
      <c r="AI367" s="136" t="e">
        <f t="shared" si="270"/>
        <v>#DIV/0!</v>
      </c>
    </row>
    <row r="368" spans="1:35" ht="40.5" customHeight="1" x14ac:dyDescent="0.15">
      <c r="A368" s="572"/>
      <c r="B368" s="539"/>
      <c r="C368" s="562"/>
      <c r="D368" s="355" t="s">
        <v>425</v>
      </c>
      <c r="E368" s="138"/>
      <c r="F368" s="139">
        <v>41852</v>
      </c>
      <c r="G368" s="140">
        <v>600</v>
      </c>
      <c r="H368" s="137" t="s">
        <v>414</v>
      </c>
      <c r="I368" s="141">
        <v>8.8000000000000007</v>
      </c>
      <c r="J368" s="142">
        <v>6.6</v>
      </c>
      <c r="K368" s="143" t="s">
        <v>521</v>
      </c>
      <c r="L368" s="141">
        <v>4000</v>
      </c>
      <c r="M368" s="142">
        <v>3000</v>
      </c>
      <c r="N368" s="144">
        <f t="shared" si="285"/>
        <v>12</v>
      </c>
      <c r="O368" s="145">
        <f t="shared" si="268"/>
        <v>2.2000000000000002</v>
      </c>
      <c r="P368" s="146"/>
      <c r="Q368" s="147"/>
      <c r="R368" s="147"/>
      <c r="S368" s="148"/>
      <c r="T368" s="146"/>
      <c r="U368" s="149"/>
      <c r="V368" s="149"/>
      <c r="W368" s="148"/>
      <c r="X368" s="146"/>
      <c r="Y368" s="150">
        <f t="shared" si="290"/>
        <v>0</v>
      </c>
      <c r="Z368" s="151" t="e">
        <f t="shared" si="291"/>
        <v>#DIV/0!</v>
      </c>
      <c r="AA368" s="150" t="e">
        <f t="shared" si="292"/>
        <v>#DIV/0!</v>
      </c>
      <c r="AB368" s="152"/>
      <c r="AC368" s="147"/>
      <c r="AD368" s="147"/>
      <c r="AE368" s="153"/>
      <c r="AF368" s="154"/>
      <c r="AG368" s="155" t="e">
        <f t="shared" si="286"/>
        <v>#NUM!</v>
      </c>
      <c r="AH368" s="152" t="e">
        <f t="shared" si="269"/>
        <v>#DIV/0!</v>
      </c>
      <c r="AI368" s="156" t="e">
        <f t="shared" si="270"/>
        <v>#DIV/0!</v>
      </c>
    </row>
    <row r="369" spans="1:35" ht="40.5" customHeight="1" x14ac:dyDescent="0.15">
      <c r="A369" s="572"/>
      <c r="B369" s="539"/>
      <c r="C369" s="562"/>
      <c r="D369" s="355" t="s">
        <v>427</v>
      </c>
      <c r="E369" s="138"/>
      <c r="F369" s="139">
        <v>41548</v>
      </c>
      <c r="G369" s="140">
        <v>500</v>
      </c>
      <c r="H369" s="137" t="s">
        <v>414</v>
      </c>
      <c r="I369" s="141">
        <v>8.8000000000000007</v>
      </c>
      <c r="J369" s="142">
        <v>6.6</v>
      </c>
      <c r="K369" s="143" t="s">
        <v>521</v>
      </c>
      <c r="L369" s="141">
        <v>4000</v>
      </c>
      <c r="M369" s="142">
        <v>3000</v>
      </c>
      <c r="N369" s="144">
        <f t="shared" si="285"/>
        <v>12</v>
      </c>
      <c r="O369" s="145">
        <f t="shared" si="268"/>
        <v>2.2000000000000002</v>
      </c>
      <c r="P369" s="146"/>
      <c r="Q369" s="147"/>
      <c r="R369" s="147"/>
      <c r="S369" s="148"/>
      <c r="T369" s="146"/>
      <c r="U369" s="149"/>
      <c r="V369" s="149"/>
      <c r="W369" s="148"/>
      <c r="X369" s="146"/>
      <c r="Y369" s="150">
        <f t="shared" si="290"/>
        <v>0</v>
      </c>
      <c r="Z369" s="151" t="e">
        <f t="shared" si="291"/>
        <v>#DIV/0!</v>
      </c>
      <c r="AA369" s="150" t="e">
        <f t="shared" si="292"/>
        <v>#DIV/0!</v>
      </c>
      <c r="AB369" s="152"/>
      <c r="AC369" s="147"/>
      <c r="AD369" s="147"/>
      <c r="AE369" s="153"/>
      <c r="AF369" s="154"/>
      <c r="AG369" s="155" t="e">
        <f t="shared" si="286"/>
        <v>#NUM!</v>
      </c>
      <c r="AH369" s="152" t="e">
        <f t="shared" si="269"/>
        <v>#DIV/0!</v>
      </c>
      <c r="AI369" s="156" t="e">
        <f t="shared" si="270"/>
        <v>#DIV/0!</v>
      </c>
    </row>
    <row r="370" spans="1:35" ht="40.5" customHeight="1" x14ac:dyDescent="0.15">
      <c r="A370" s="572"/>
      <c r="B370" s="539"/>
      <c r="C370" s="562"/>
      <c r="D370" s="198" t="s">
        <v>432</v>
      </c>
      <c r="E370" s="138"/>
      <c r="F370" s="139">
        <v>41275</v>
      </c>
      <c r="G370" s="140" t="s">
        <v>612</v>
      </c>
      <c r="H370" s="137" t="s">
        <v>414</v>
      </c>
      <c r="I370" s="141">
        <v>8.8000000000000007</v>
      </c>
      <c r="J370" s="142">
        <v>6.6</v>
      </c>
      <c r="K370" s="143" t="s">
        <v>521</v>
      </c>
      <c r="L370" s="141">
        <v>4000</v>
      </c>
      <c r="M370" s="142">
        <v>3000</v>
      </c>
      <c r="N370" s="144">
        <f t="shared" si="285"/>
        <v>12</v>
      </c>
      <c r="O370" s="145">
        <f t="shared" si="268"/>
        <v>2.2000000000000002</v>
      </c>
      <c r="P370" s="146"/>
      <c r="Q370" s="147"/>
      <c r="R370" s="147"/>
      <c r="S370" s="148"/>
      <c r="T370" s="146"/>
      <c r="U370" s="149"/>
      <c r="V370" s="149"/>
      <c r="W370" s="148"/>
      <c r="X370" s="146"/>
      <c r="Y370" s="150">
        <f t="shared" si="290"/>
        <v>0</v>
      </c>
      <c r="Z370" s="151" t="e">
        <f t="shared" si="291"/>
        <v>#DIV/0!</v>
      </c>
      <c r="AA370" s="150" t="e">
        <f t="shared" si="292"/>
        <v>#DIV/0!</v>
      </c>
      <c r="AB370" s="152"/>
      <c r="AC370" s="147"/>
      <c r="AD370" s="147"/>
      <c r="AE370" s="153"/>
      <c r="AF370" s="154"/>
      <c r="AG370" s="155" t="e">
        <f t="shared" si="286"/>
        <v>#NUM!</v>
      </c>
      <c r="AH370" s="152" t="e">
        <f t="shared" si="269"/>
        <v>#DIV/0!</v>
      </c>
      <c r="AI370" s="156" t="e">
        <f t="shared" si="270"/>
        <v>#DIV/0!</v>
      </c>
    </row>
    <row r="371" spans="1:35" ht="40.5" customHeight="1" x14ac:dyDescent="0.15">
      <c r="A371" s="572"/>
      <c r="B371" s="539"/>
      <c r="C371" s="562"/>
      <c r="D371" s="355" t="s">
        <v>435</v>
      </c>
      <c r="E371" s="138"/>
      <c r="F371" s="139">
        <v>40940</v>
      </c>
      <c r="G371" s="140">
        <v>499</v>
      </c>
      <c r="H371" s="137" t="s">
        <v>452</v>
      </c>
      <c r="I371" s="141">
        <v>8.8000000000000007</v>
      </c>
      <c r="J371" s="142">
        <v>6.6</v>
      </c>
      <c r="K371" s="143" t="s">
        <v>521</v>
      </c>
      <c r="L371" s="141">
        <v>4000</v>
      </c>
      <c r="M371" s="142">
        <v>3000</v>
      </c>
      <c r="N371" s="144">
        <f t="shared" si="285"/>
        <v>12</v>
      </c>
      <c r="O371" s="145">
        <f t="shared" si="268"/>
        <v>2.2000000000000002</v>
      </c>
      <c r="P371" s="146">
        <v>49</v>
      </c>
      <c r="Q371" s="147">
        <v>20.5</v>
      </c>
      <c r="R371" s="147">
        <v>11.2</v>
      </c>
      <c r="S371" s="148">
        <v>199</v>
      </c>
      <c r="T371" s="146">
        <v>106</v>
      </c>
      <c r="U371" s="149">
        <v>759</v>
      </c>
      <c r="V371" s="149">
        <v>3165</v>
      </c>
      <c r="W371" s="148">
        <v>3165</v>
      </c>
      <c r="X371" s="146">
        <v>11104</v>
      </c>
      <c r="Y371" s="150">
        <f t="shared" si="290"/>
        <v>2294.2148760330574</v>
      </c>
      <c r="Z371" s="151">
        <f t="shared" si="291"/>
        <v>8170.867924528302</v>
      </c>
      <c r="AA371" s="150">
        <f t="shared" si="292"/>
        <v>1688.1958521752688</v>
      </c>
      <c r="AB371" s="152">
        <v>3.6328311294706688</v>
      </c>
      <c r="AC371" s="147">
        <v>2.2172015106059049</v>
      </c>
      <c r="AD371" s="147">
        <v>2.5296042553559173</v>
      </c>
      <c r="AE371" s="153">
        <v>2.5296042553559173</v>
      </c>
      <c r="AF371" s="154">
        <v>0.65860550102222259</v>
      </c>
      <c r="AG371" s="155">
        <f t="shared" si="286"/>
        <v>-43.62749292302523</v>
      </c>
      <c r="AH371" s="152">
        <f t="shared" si="269"/>
        <v>11.13517931259862</v>
      </c>
      <c r="AI371" s="156">
        <f t="shared" si="270"/>
        <v>67.040459603784313</v>
      </c>
    </row>
    <row r="372" spans="1:35" ht="40.5" customHeight="1" x14ac:dyDescent="0.15">
      <c r="A372" s="572"/>
      <c r="B372" s="539"/>
      <c r="C372" s="562"/>
      <c r="D372" s="198" t="s">
        <v>453</v>
      </c>
      <c r="E372" s="138"/>
      <c r="F372" s="139">
        <v>40848</v>
      </c>
      <c r="G372" s="140">
        <v>699</v>
      </c>
      <c r="H372" s="137" t="s">
        <v>452</v>
      </c>
      <c r="I372" s="141">
        <v>8.8000000000000007</v>
      </c>
      <c r="J372" s="142">
        <v>6.6</v>
      </c>
      <c r="K372" s="143" t="s">
        <v>521</v>
      </c>
      <c r="L372" s="141">
        <v>4000</v>
      </c>
      <c r="M372" s="142">
        <v>3000</v>
      </c>
      <c r="N372" s="144">
        <f t="shared" si="285"/>
        <v>12</v>
      </c>
      <c r="O372" s="145">
        <f t="shared" si="268"/>
        <v>2.2000000000000002</v>
      </c>
      <c r="P372" s="146">
        <v>49</v>
      </c>
      <c r="Q372" s="147">
        <v>20.399999999999999</v>
      </c>
      <c r="R372" s="147">
        <v>11.2</v>
      </c>
      <c r="S372" s="148">
        <v>216</v>
      </c>
      <c r="T372" s="146">
        <v>109</v>
      </c>
      <c r="U372" s="149">
        <v>829</v>
      </c>
      <c r="V372" s="149">
        <v>3263</v>
      </c>
      <c r="W372" s="148">
        <v>3263</v>
      </c>
      <c r="X372" s="146">
        <v>10526</v>
      </c>
      <c r="Y372" s="150">
        <f t="shared" si="290"/>
        <v>2174.7933884297518</v>
      </c>
      <c r="Z372" s="151">
        <f t="shared" si="291"/>
        <v>7532.3669724770643</v>
      </c>
      <c r="AA372" s="150">
        <f t="shared" si="292"/>
        <v>1556.2741678671619</v>
      </c>
      <c r="AB372" s="152">
        <v>3.5321985279969543</v>
      </c>
      <c r="AC372" s="147">
        <v>2.3187678318527851</v>
      </c>
      <c r="AD372" s="147">
        <v>3.7086493562306577</v>
      </c>
      <c r="AE372" s="153">
        <v>3.7086493562306577</v>
      </c>
      <c r="AF372" s="154">
        <v>0.46798349527258754</v>
      </c>
      <c r="AG372" s="155">
        <f t="shared" si="286"/>
        <v>-46.595389264946462</v>
      </c>
      <c r="AH372" s="152">
        <f t="shared" si="269"/>
        <v>11.058321141320054</v>
      </c>
      <c r="AI372" s="156">
        <f t="shared" si="270"/>
        <v>66.577727304449752</v>
      </c>
    </row>
    <row r="373" spans="1:35" ht="40.5" customHeight="1" x14ac:dyDescent="0.15">
      <c r="A373" s="572"/>
      <c r="B373" s="539"/>
      <c r="C373" s="562"/>
      <c r="D373" s="198" t="s">
        <v>458</v>
      </c>
      <c r="E373" s="138"/>
      <c r="F373" s="139">
        <v>40787</v>
      </c>
      <c r="G373" s="140">
        <v>600</v>
      </c>
      <c r="H373" s="137" t="s">
        <v>452</v>
      </c>
      <c r="I373" s="141">
        <v>8.8000000000000007</v>
      </c>
      <c r="J373" s="142">
        <v>6.6</v>
      </c>
      <c r="K373" s="143" t="s">
        <v>521</v>
      </c>
      <c r="L373" s="141">
        <v>4028</v>
      </c>
      <c r="M373" s="142">
        <v>3032</v>
      </c>
      <c r="N373" s="144">
        <f t="shared" si="285"/>
        <v>12.212896000000001</v>
      </c>
      <c r="O373" s="145">
        <f t="shared" si="268"/>
        <v>2.184707050645482</v>
      </c>
      <c r="P373" s="146">
        <v>50</v>
      </c>
      <c r="Q373" s="147">
        <v>20.5</v>
      </c>
      <c r="R373" s="147">
        <v>11.3</v>
      </c>
      <c r="S373" s="148">
        <v>245</v>
      </c>
      <c r="T373" s="146">
        <v>124</v>
      </c>
      <c r="U373" s="149">
        <v>930</v>
      </c>
      <c r="V373" s="149">
        <v>1876</v>
      </c>
      <c r="W373" s="148">
        <v>1876</v>
      </c>
      <c r="X373" s="146">
        <v>12229</v>
      </c>
      <c r="Y373" s="150">
        <f t="shared" si="290"/>
        <v>2562.1498390495863</v>
      </c>
      <c r="Z373" s="151">
        <f t="shared" si="291"/>
        <v>7692.4354838709678</v>
      </c>
      <c r="AA373" s="150">
        <f t="shared" si="292"/>
        <v>1611.6748987569977</v>
      </c>
      <c r="AB373" s="152">
        <v>3.2306195441723391</v>
      </c>
      <c r="AC373" s="147">
        <v>1.6086058292830081</v>
      </c>
      <c r="AD373" s="147">
        <v>1.6157148950290232</v>
      </c>
      <c r="AE373" s="153">
        <v>1.6157148950290232</v>
      </c>
      <c r="AF373" s="154">
        <v>0.71966991314024953</v>
      </c>
      <c r="AG373" s="155">
        <f t="shared" si="286"/>
        <v>-42.857333065057894</v>
      </c>
      <c r="AH373" s="152">
        <f t="shared" si="269"/>
        <v>11.217413862680649</v>
      </c>
      <c r="AI373" s="156">
        <f t="shared" si="270"/>
        <v>67.535560928876762</v>
      </c>
    </row>
    <row r="374" spans="1:35" ht="40.5" customHeight="1" thickBot="1" x14ac:dyDescent="0.2">
      <c r="A374" s="573"/>
      <c r="B374" s="540"/>
      <c r="C374" s="563"/>
      <c r="D374" s="509" t="s">
        <v>445</v>
      </c>
      <c r="E374" s="510"/>
      <c r="F374" s="511">
        <v>39448</v>
      </c>
      <c r="G374" s="512">
        <v>713</v>
      </c>
      <c r="H374" s="513" t="s">
        <v>454</v>
      </c>
      <c r="I374" s="514">
        <v>9</v>
      </c>
      <c r="J374" s="515">
        <v>7</v>
      </c>
      <c r="K374" s="516" t="s">
        <v>521</v>
      </c>
      <c r="L374" s="514">
        <v>3840</v>
      </c>
      <c r="M374" s="515">
        <v>2880</v>
      </c>
      <c r="N374" s="517">
        <f t="shared" si="285"/>
        <v>11.059200000000001</v>
      </c>
      <c r="O374" s="518">
        <f t="shared" si="268"/>
        <v>2.34375</v>
      </c>
      <c r="P374" s="519">
        <v>43</v>
      </c>
      <c r="Q374" s="520">
        <v>19.600000000000001</v>
      </c>
      <c r="R374" s="520">
        <v>11.1</v>
      </c>
      <c r="S374" s="521">
        <v>177</v>
      </c>
      <c r="T374" s="519">
        <v>92</v>
      </c>
      <c r="U374" s="522">
        <v>721</v>
      </c>
      <c r="V374" s="522">
        <v>2953</v>
      </c>
      <c r="W374" s="521">
        <v>2953</v>
      </c>
      <c r="X374" s="519">
        <v>9302</v>
      </c>
      <c r="Y374" s="523">
        <f t="shared" si="290"/>
        <v>1693.3774222222223</v>
      </c>
      <c r="Z374" s="524">
        <f t="shared" si="291"/>
        <v>7886.478260869565</v>
      </c>
      <c r="AA374" s="523">
        <f t="shared" si="292"/>
        <v>1435.6895536231884</v>
      </c>
      <c r="AB374" s="525">
        <v>3.8844026561652005</v>
      </c>
      <c r="AC374" s="520">
        <v>3.7740907684131573</v>
      </c>
      <c r="AD374" s="520">
        <v>4.0243842411980273</v>
      </c>
      <c r="AE374" s="526">
        <v>4.0243842411980273</v>
      </c>
      <c r="AF374" s="527">
        <v>0.37700823689850416</v>
      </c>
      <c r="AG374" s="528">
        <f t="shared" si="286"/>
        <v>-48.47298322397485</v>
      </c>
      <c r="AH374" s="525">
        <f t="shared" si="269"/>
        <v>10.987472729429799</v>
      </c>
      <c r="AI374" s="529">
        <f t="shared" si="270"/>
        <v>66.151177361967285</v>
      </c>
    </row>
    <row r="375" spans="1:35" ht="40.5" customHeight="1" x14ac:dyDescent="0.15">
      <c r="A375" s="568" t="s">
        <v>145</v>
      </c>
      <c r="B375" s="558" t="s">
        <v>51</v>
      </c>
      <c r="C375" s="560" t="s">
        <v>223</v>
      </c>
      <c r="D375" s="530" t="s">
        <v>116</v>
      </c>
      <c r="E375" s="118"/>
      <c r="F375" s="119">
        <v>41487</v>
      </c>
      <c r="G375" s="120">
        <v>549</v>
      </c>
      <c r="H375" s="380" t="s">
        <v>83</v>
      </c>
      <c r="I375" s="121">
        <v>7.4</v>
      </c>
      <c r="J375" s="122">
        <v>5.6</v>
      </c>
      <c r="K375" s="381" t="s">
        <v>521</v>
      </c>
      <c r="L375" s="121">
        <v>4192</v>
      </c>
      <c r="M375" s="122">
        <v>3062</v>
      </c>
      <c r="N375" s="124">
        <f t="shared" si="143"/>
        <v>12.835903999999999</v>
      </c>
      <c r="O375" s="125">
        <f t="shared" si="268"/>
        <v>1.7652671755725193</v>
      </c>
      <c r="P375" s="126">
        <v>54</v>
      </c>
      <c r="Q375" s="127">
        <v>21</v>
      </c>
      <c r="R375" s="127">
        <v>11.7</v>
      </c>
      <c r="S375" s="128">
        <v>230</v>
      </c>
      <c r="T375" s="126">
        <v>89</v>
      </c>
      <c r="U375" s="129">
        <v>988</v>
      </c>
      <c r="V375" s="129">
        <v>3838</v>
      </c>
      <c r="W375" s="128">
        <v>15150</v>
      </c>
      <c r="X375" s="126">
        <v>10516</v>
      </c>
      <c r="Y375" s="130">
        <f t="shared" si="287"/>
        <v>3374.6573744338921</v>
      </c>
      <c r="Z375" s="131">
        <f t="shared" si="288"/>
        <v>9216.2696629213478</v>
      </c>
      <c r="AA375" s="130">
        <f t="shared" si="144"/>
        <v>2957.5648899532989</v>
      </c>
      <c r="AB375" s="132">
        <v>2.9</v>
      </c>
      <c r="AC375" s="127">
        <v>1.9</v>
      </c>
      <c r="AD375" s="127">
        <v>1.7</v>
      </c>
      <c r="AE375" s="133">
        <v>1.8</v>
      </c>
      <c r="AF375" s="134">
        <v>0.57099999999999995</v>
      </c>
      <c r="AG375" s="135">
        <f t="shared" si="145"/>
        <v>-44.867277835083037</v>
      </c>
      <c r="AH375" s="132">
        <f t="shared" si="269"/>
        <v>11.633914314273685</v>
      </c>
      <c r="AI375" s="136">
        <f t="shared" si="270"/>
        <v>70.043143511618723</v>
      </c>
    </row>
    <row r="376" spans="1:35" ht="40.5" customHeight="1" x14ac:dyDescent="0.15">
      <c r="A376" s="569"/>
      <c r="B376" s="564"/>
      <c r="C376" s="562"/>
      <c r="D376" s="198" t="s">
        <v>117</v>
      </c>
      <c r="E376" s="138"/>
      <c r="F376" s="139">
        <v>41487</v>
      </c>
      <c r="G376" s="140">
        <v>449</v>
      </c>
      <c r="H376" s="247" t="s">
        <v>83</v>
      </c>
      <c r="I376" s="141">
        <v>7.4</v>
      </c>
      <c r="J376" s="142">
        <v>5.6</v>
      </c>
      <c r="K376" s="143" t="s">
        <v>521</v>
      </c>
      <c r="L376" s="141">
        <v>4192</v>
      </c>
      <c r="M376" s="142">
        <v>3062</v>
      </c>
      <c r="N376" s="144">
        <f t="shared" si="143"/>
        <v>12.835903999999999</v>
      </c>
      <c r="O376" s="145">
        <f t="shared" si="268"/>
        <v>1.7652671755725193</v>
      </c>
      <c r="P376" s="146">
        <v>56</v>
      </c>
      <c r="Q376" s="147">
        <v>21.3</v>
      </c>
      <c r="R376" s="147">
        <v>11.9</v>
      </c>
      <c r="S376" s="148">
        <v>246</v>
      </c>
      <c r="T376" s="146">
        <v>86</v>
      </c>
      <c r="U376" s="149">
        <v>931</v>
      </c>
      <c r="V376" s="149">
        <v>3594</v>
      </c>
      <c r="W376" s="148">
        <v>14606</v>
      </c>
      <c r="X376" s="146">
        <v>12130</v>
      </c>
      <c r="Y376" s="150">
        <f t="shared" si="287"/>
        <v>3892.6011745799842</v>
      </c>
      <c r="Z376" s="151">
        <f t="shared" si="288"/>
        <v>11001.627906976744</v>
      </c>
      <c r="AA376" s="150">
        <f t="shared" si="144"/>
        <v>3530.4987397353343</v>
      </c>
      <c r="AB376" s="152">
        <v>3.2</v>
      </c>
      <c r="AC376" s="147">
        <v>2.7</v>
      </c>
      <c r="AD376" s="147">
        <v>2.1</v>
      </c>
      <c r="AE376" s="153">
        <v>3</v>
      </c>
      <c r="AF376" s="154">
        <v>0.59099999999999997</v>
      </c>
      <c r="AG376" s="155">
        <f t="shared" si="145"/>
        <v>-44.568250382374892</v>
      </c>
      <c r="AH376" s="152">
        <f t="shared" si="269"/>
        <v>11.747357489055386</v>
      </c>
      <c r="AI376" s="156">
        <f t="shared" si="270"/>
        <v>70.726139479871591</v>
      </c>
    </row>
    <row r="377" spans="1:35" ht="40.5" customHeight="1" x14ac:dyDescent="0.15">
      <c r="A377" s="569"/>
      <c r="B377" s="564"/>
      <c r="C377" s="562"/>
      <c r="D377" s="198" t="s">
        <v>118</v>
      </c>
      <c r="E377" s="138"/>
      <c r="F377" s="139">
        <v>41153</v>
      </c>
      <c r="G377" s="140">
        <v>599</v>
      </c>
      <c r="H377" s="247" t="s">
        <v>83</v>
      </c>
      <c r="I377" s="141">
        <v>7.4</v>
      </c>
      <c r="J377" s="142">
        <v>5.6</v>
      </c>
      <c r="K377" s="143" t="s">
        <v>521</v>
      </c>
      <c r="L377" s="141">
        <v>4048</v>
      </c>
      <c r="M377" s="142">
        <v>3048</v>
      </c>
      <c r="N377" s="144">
        <f t="shared" si="143"/>
        <v>12.338304000000001</v>
      </c>
      <c r="O377" s="145">
        <f t="shared" si="268"/>
        <v>1.8280632411067195</v>
      </c>
      <c r="P377" s="146">
        <v>46</v>
      </c>
      <c r="Q377" s="147">
        <v>19.899999999999999</v>
      </c>
      <c r="R377" s="147">
        <v>11.5</v>
      </c>
      <c r="S377" s="148">
        <v>165</v>
      </c>
      <c r="T377" s="146">
        <v>85</v>
      </c>
      <c r="U377" s="149">
        <v>915</v>
      </c>
      <c r="V377" s="149">
        <v>3656</v>
      </c>
      <c r="W377" s="148">
        <v>7576</v>
      </c>
      <c r="X377" s="146">
        <v>8066</v>
      </c>
      <c r="Y377" s="150">
        <f t="shared" si="287"/>
        <v>2413.6582918918916</v>
      </c>
      <c r="Z377" s="151">
        <f t="shared" si="288"/>
        <v>7401.7411764705885</v>
      </c>
      <c r="AA377" s="150">
        <f t="shared" si="144"/>
        <v>2214.8864325596182</v>
      </c>
      <c r="AB377" s="152">
        <v>2.6</v>
      </c>
      <c r="AC377" s="147">
        <v>1.5</v>
      </c>
      <c r="AD377" s="147">
        <v>1.1000000000000001</v>
      </c>
      <c r="AE377" s="153">
        <v>1.5</v>
      </c>
      <c r="AF377" s="154">
        <v>0.74399999999999999</v>
      </c>
      <c r="AG377" s="155">
        <f t="shared" si="145"/>
        <v>-42.568541289082432</v>
      </c>
      <c r="AH377" s="152">
        <f t="shared" si="269"/>
        <v>11.475137349876691</v>
      </c>
      <c r="AI377" s="156">
        <f t="shared" si="270"/>
        <v>69.087210933539382</v>
      </c>
    </row>
    <row r="378" spans="1:35" ht="40.5" customHeight="1" x14ac:dyDescent="0.15">
      <c r="A378" s="569"/>
      <c r="B378" s="564"/>
      <c r="C378" s="562"/>
      <c r="D378" s="198" t="s">
        <v>119</v>
      </c>
      <c r="E378" s="138"/>
      <c r="F378" s="139">
        <v>41153</v>
      </c>
      <c r="G378" s="140">
        <v>499</v>
      </c>
      <c r="H378" s="247" t="s">
        <v>83</v>
      </c>
      <c r="I378" s="141">
        <v>7.4</v>
      </c>
      <c r="J378" s="142">
        <v>5.6</v>
      </c>
      <c r="K378" s="143" t="s">
        <v>521</v>
      </c>
      <c r="L378" s="141">
        <v>4048</v>
      </c>
      <c r="M378" s="142">
        <v>3048</v>
      </c>
      <c r="N378" s="144">
        <f t="shared" ref="N378" si="319">L378*M378/1000000</f>
        <v>12.338304000000001</v>
      </c>
      <c r="O378" s="145">
        <f t="shared" si="268"/>
        <v>1.8280632411067195</v>
      </c>
      <c r="P378" s="146">
        <v>48</v>
      </c>
      <c r="Q378" s="147">
        <v>20.6</v>
      </c>
      <c r="R378" s="147">
        <v>11.2</v>
      </c>
      <c r="S378" s="148">
        <v>168</v>
      </c>
      <c r="T378" s="146">
        <v>78</v>
      </c>
      <c r="U378" s="149">
        <v>842</v>
      </c>
      <c r="V378" s="149">
        <v>3334</v>
      </c>
      <c r="W378" s="148">
        <v>6848</v>
      </c>
      <c r="X378" s="146">
        <v>8608</v>
      </c>
      <c r="Y378" s="150">
        <f t="shared" si="287"/>
        <v>2575.8455959094226</v>
      </c>
      <c r="Z378" s="151">
        <f t="shared" si="288"/>
        <v>8608</v>
      </c>
      <c r="AA378" s="150">
        <f t="shared" si="144"/>
        <v>2575.8455959094226</v>
      </c>
      <c r="AB378" s="152">
        <v>4.2</v>
      </c>
      <c r="AC378" s="147">
        <v>1.8</v>
      </c>
      <c r="AD378" s="147">
        <v>1.8</v>
      </c>
      <c r="AE378" s="153">
        <v>1.8</v>
      </c>
      <c r="AF378" s="154">
        <v>0.91200000000000003</v>
      </c>
      <c r="AG378" s="155">
        <f t="shared" si="145"/>
        <v>-40.800103233431678</v>
      </c>
      <c r="AH378" s="152">
        <f t="shared" si="269"/>
        <v>11.001073034665227</v>
      </c>
      <c r="AI378" s="156">
        <f t="shared" si="270"/>
        <v>66.233059358488276</v>
      </c>
    </row>
    <row r="379" spans="1:35" ht="40.5" customHeight="1" x14ac:dyDescent="0.15">
      <c r="A379" s="569"/>
      <c r="B379" s="564"/>
      <c r="C379" s="562"/>
      <c r="D379" s="198" t="s">
        <v>120</v>
      </c>
      <c r="E379" s="138"/>
      <c r="F379" s="139">
        <v>40787</v>
      </c>
      <c r="G379" s="140">
        <v>429</v>
      </c>
      <c r="H379" s="247" t="s">
        <v>83</v>
      </c>
      <c r="I379" s="141">
        <v>7.5</v>
      </c>
      <c r="J379" s="142">
        <v>5.5</v>
      </c>
      <c r="K379" s="143" t="s">
        <v>521</v>
      </c>
      <c r="L379" s="141">
        <v>4160</v>
      </c>
      <c r="M379" s="142">
        <v>3124</v>
      </c>
      <c r="N379" s="144">
        <f t="shared" si="143"/>
        <v>12.995839999999999</v>
      </c>
      <c r="O379" s="145">
        <f t="shared" si="268"/>
        <v>1.8028846153846154</v>
      </c>
      <c r="P379" s="146">
        <v>50</v>
      </c>
      <c r="Q379" s="147">
        <v>20.7</v>
      </c>
      <c r="R379" s="147">
        <v>11.6</v>
      </c>
      <c r="S379" s="148">
        <v>153</v>
      </c>
      <c r="T379" s="146">
        <v>63</v>
      </c>
      <c r="U379" s="149">
        <v>678</v>
      </c>
      <c r="V379" s="149">
        <v>2707</v>
      </c>
      <c r="W379" s="148">
        <v>5558</v>
      </c>
      <c r="X379" s="146">
        <v>7048</v>
      </c>
      <c r="Y379" s="150">
        <f t="shared" si="287"/>
        <v>2168.3532231111108</v>
      </c>
      <c r="Z379" s="151">
        <f t="shared" si="288"/>
        <v>8726.0952380952385</v>
      </c>
      <c r="AA379" s="150">
        <f t="shared" si="144"/>
        <v>2684.6278000423281</v>
      </c>
      <c r="AB379" s="152">
        <v>3.1</v>
      </c>
      <c r="AC379" s="147">
        <v>1.5</v>
      </c>
      <c r="AD379" s="147">
        <v>1.2</v>
      </c>
      <c r="AE379" s="153">
        <v>2</v>
      </c>
      <c r="AF379" s="154">
        <v>0.68899999999999995</v>
      </c>
      <c r="AG379" s="155">
        <f t="shared" si="145"/>
        <v>-43.235615561847489</v>
      </c>
      <c r="AH379" s="152">
        <f t="shared" si="269"/>
        <v>11.458852288783232</v>
      </c>
      <c r="AI379" s="156">
        <f t="shared" si="270"/>
        <v>68.989165096132353</v>
      </c>
    </row>
    <row r="380" spans="1:35" ht="40.5" customHeight="1" x14ac:dyDescent="0.15">
      <c r="A380" s="569"/>
      <c r="B380" s="564"/>
      <c r="C380" s="562"/>
      <c r="D380" s="198" t="s">
        <v>124</v>
      </c>
      <c r="E380" s="138"/>
      <c r="F380" s="139">
        <v>40422</v>
      </c>
      <c r="G380" s="140">
        <v>499</v>
      </c>
      <c r="H380" s="137" t="s">
        <v>139</v>
      </c>
      <c r="I380" s="141">
        <v>7.5</v>
      </c>
      <c r="J380" s="142">
        <v>5.6</v>
      </c>
      <c r="K380" s="143" t="s">
        <v>521</v>
      </c>
      <c r="L380" s="141">
        <v>3648</v>
      </c>
      <c r="M380" s="142">
        <v>2736</v>
      </c>
      <c r="N380" s="144">
        <f t="shared" si="143"/>
        <v>9.9809280000000005</v>
      </c>
      <c r="O380" s="145">
        <f t="shared" si="268"/>
        <v>2.0559210526315788</v>
      </c>
      <c r="P380" s="146">
        <v>47</v>
      </c>
      <c r="Q380" s="147">
        <v>20.399999999999999</v>
      </c>
      <c r="R380" s="147">
        <v>11.2</v>
      </c>
      <c r="S380" s="148">
        <v>161</v>
      </c>
      <c r="T380" s="146">
        <v>69</v>
      </c>
      <c r="U380" s="149">
        <v>725</v>
      </c>
      <c r="V380" s="149">
        <v>2787</v>
      </c>
      <c r="W380" s="148">
        <v>2787</v>
      </c>
      <c r="X380" s="146">
        <v>9090</v>
      </c>
      <c r="Y380" s="150">
        <f t="shared" si="287"/>
        <v>2150.5572864000005</v>
      </c>
      <c r="Z380" s="151">
        <f t="shared" si="288"/>
        <v>10275.652173913044</v>
      </c>
      <c r="AA380" s="150">
        <f t="shared" si="144"/>
        <v>2431.0647585391312</v>
      </c>
      <c r="AB380" s="152">
        <v>4.3</v>
      </c>
      <c r="AC380" s="147">
        <v>4.5</v>
      </c>
      <c r="AD380" s="147">
        <v>4.5999999999999996</v>
      </c>
      <c r="AE380" s="153">
        <v>4.5999999999999996</v>
      </c>
      <c r="AF380" s="154">
        <v>0.41599999999999998</v>
      </c>
      <c r="AG380" s="155">
        <f t="shared" si="145"/>
        <v>-47.618133387465143</v>
      </c>
      <c r="AH380" s="152">
        <f t="shared" si="269"/>
        <v>11.222605681350812</v>
      </c>
      <c r="AI380" s="156">
        <f t="shared" si="270"/>
        <v>67.566818791912112</v>
      </c>
    </row>
    <row r="381" spans="1:35" ht="40.5" customHeight="1" x14ac:dyDescent="0.15">
      <c r="A381" s="569"/>
      <c r="B381" s="564"/>
      <c r="C381" s="562"/>
      <c r="D381" s="198" t="s">
        <v>125</v>
      </c>
      <c r="E381" s="138"/>
      <c r="F381" s="139">
        <v>40391</v>
      </c>
      <c r="G381" s="140">
        <v>400</v>
      </c>
      <c r="H381" s="137" t="s">
        <v>139</v>
      </c>
      <c r="I381" s="141">
        <v>7.6</v>
      </c>
      <c r="J381" s="142">
        <v>5.7</v>
      </c>
      <c r="K381" s="143" t="s">
        <v>521</v>
      </c>
      <c r="L381" s="141">
        <v>3744</v>
      </c>
      <c r="M381" s="142">
        <v>2784</v>
      </c>
      <c r="N381" s="144">
        <f t="shared" si="143"/>
        <v>10.423296000000001</v>
      </c>
      <c r="O381" s="145">
        <f t="shared" si="268"/>
        <v>2.0299145299145298</v>
      </c>
      <c r="P381" s="146">
        <v>47</v>
      </c>
      <c r="Q381" s="147">
        <v>20.399999999999999</v>
      </c>
      <c r="R381" s="147">
        <v>11.3</v>
      </c>
      <c r="S381" s="148">
        <v>153</v>
      </c>
      <c r="T381" s="146">
        <v>75</v>
      </c>
      <c r="U381" s="149">
        <v>797</v>
      </c>
      <c r="V381" s="149">
        <v>3184</v>
      </c>
      <c r="W381" s="148">
        <v>3184</v>
      </c>
      <c r="X381" s="146">
        <v>8818</v>
      </c>
      <c r="Y381" s="150">
        <f t="shared" si="287"/>
        <v>2140.0040243767312</v>
      </c>
      <c r="Z381" s="151">
        <f t="shared" si="288"/>
        <v>9170.7199999999993</v>
      </c>
      <c r="AA381" s="150">
        <f t="shared" si="144"/>
        <v>2225.6041853518004</v>
      </c>
      <c r="AB381" s="152">
        <v>3.6</v>
      </c>
      <c r="AC381" s="147">
        <v>3.5</v>
      </c>
      <c r="AD381" s="147">
        <v>3.9</v>
      </c>
      <c r="AE381" s="153">
        <v>3.9</v>
      </c>
      <c r="AF381" s="154">
        <v>0.443</v>
      </c>
      <c r="AG381" s="155">
        <f t="shared" si="145"/>
        <v>-47.071925475538606</v>
      </c>
      <c r="AH381" s="152">
        <f t="shared" si="269"/>
        <v>11.314822383427163</v>
      </c>
      <c r="AI381" s="156">
        <f t="shared" si="270"/>
        <v>68.122018660435927</v>
      </c>
    </row>
    <row r="382" spans="1:35" ht="40.5" customHeight="1" x14ac:dyDescent="0.15">
      <c r="A382" s="569"/>
      <c r="B382" s="564"/>
      <c r="C382" s="562"/>
      <c r="D382" s="198" t="s">
        <v>126</v>
      </c>
      <c r="E382" s="138"/>
      <c r="F382" s="139">
        <v>40026</v>
      </c>
      <c r="G382" s="140">
        <v>523</v>
      </c>
      <c r="H382" s="137" t="s">
        <v>139</v>
      </c>
      <c r="I382" s="141">
        <v>7.6</v>
      </c>
      <c r="J382" s="142">
        <v>5.7</v>
      </c>
      <c r="K382" s="143" t="s">
        <v>521</v>
      </c>
      <c r="L382" s="141">
        <v>3744</v>
      </c>
      <c r="M382" s="142">
        <v>2784</v>
      </c>
      <c r="N382" s="144">
        <f t="shared" si="143"/>
        <v>10.423296000000001</v>
      </c>
      <c r="O382" s="145">
        <f t="shared" si="268"/>
        <v>2.0299145299145298</v>
      </c>
      <c r="P382" s="146">
        <v>47</v>
      </c>
      <c r="Q382" s="147">
        <v>20.399999999999999</v>
      </c>
      <c r="R382" s="147">
        <v>11.1</v>
      </c>
      <c r="S382" s="148">
        <v>169</v>
      </c>
      <c r="T382" s="146">
        <v>75</v>
      </c>
      <c r="U382" s="149">
        <v>820</v>
      </c>
      <c r="V382" s="149">
        <v>3271</v>
      </c>
      <c r="W382" s="148">
        <v>3271</v>
      </c>
      <c r="X382" s="146">
        <v>9762</v>
      </c>
      <c r="Y382" s="150">
        <f t="shared" si="287"/>
        <v>2369.0994880886428</v>
      </c>
      <c r="Z382" s="151">
        <f t="shared" si="288"/>
        <v>10152.48</v>
      </c>
      <c r="AA382" s="150">
        <f t="shared" si="144"/>
        <v>2463.8634676121883</v>
      </c>
      <c r="AB382" s="152">
        <v>4.8</v>
      </c>
      <c r="AC382" s="147">
        <v>4.2</v>
      </c>
      <c r="AD382" s="147">
        <v>4.2</v>
      </c>
      <c r="AE382" s="153">
        <v>4.2</v>
      </c>
      <c r="AF382" s="154">
        <v>0.54900000000000004</v>
      </c>
      <c r="AG382" s="155">
        <f t="shared" si="145"/>
        <v>-45.20855311099816</v>
      </c>
      <c r="AH382" s="152">
        <f t="shared" si="269"/>
        <v>11.046510158926258</v>
      </c>
      <c r="AI382" s="156">
        <f t="shared" si="270"/>
        <v>66.506618104873908</v>
      </c>
    </row>
    <row r="383" spans="1:35" ht="40.5" customHeight="1" x14ac:dyDescent="0.15">
      <c r="A383" s="569"/>
      <c r="B383" s="564"/>
      <c r="C383" s="562"/>
      <c r="D383" s="198" t="s">
        <v>127</v>
      </c>
      <c r="E383" s="138"/>
      <c r="F383" s="139">
        <v>40026</v>
      </c>
      <c r="G383" s="140">
        <v>420</v>
      </c>
      <c r="H383" s="137" t="s">
        <v>139</v>
      </c>
      <c r="I383" s="141">
        <v>7.6</v>
      </c>
      <c r="J383" s="142">
        <v>5.7</v>
      </c>
      <c r="K383" s="143" t="s">
        <v>521</v>
      </c>
      <c r="L383" s="141">
        <v>3744</v>
      </c>
      <c r="M383" s="142">
        <v>2784</v>
      </c>
      <c r="N383" s="144">
        <f t="shared" si="143"/>
        <v>10.423296000000001</v>
      </c>
      <c r="O383" s="145">
        <f t="shared" ref="O383:O439" si="320">I383/L383*1000</f>
        <v>2.0299145299145298</v>
      </c>
      <c r="P383" s="146">
        <v>46</v>
      </c>
      <c r="Q383" s="147">
        <v>20.2</v>
      </c>
      <c r="R383" s="147">
        <v>11</v>
      </c>
      <c r="S383" s="148">
        <v>185</v>
      </c>
      <c r="T383" s="146">
        <v>79</v>
      </c>
      <c r="U383" s="149">
        <v>876</v>
      </c>
      <c r="V383" s="149">
        <v>3527</v>
      </c>
      <c r="W383" s="148">
        <v>3527</v>
      </c>
      <c r="X383" s="146">
        <v>9748</v>
      </c>
      <c r="Y383" s="150">
        <f t="shared" si="287"/>
        <v>2365.7018858725764</v>
      </c>
      <c r="Z383" s="151">
        <f t="shared" si="288"/>
        <v>9624.6075949367096</v>
      </c>
      <c r="AA383" s="150">
        <f t="shared" si="144"/>
        <v>2335.7562923805185</v>
      </c>
      <c r="AB383" s="152">
        <v>4.7</v>
      </c>
      <c r="AC383" s="147">
        <v>4.5</v>
      </c>
      <c r="AD383" s="147">
        <v>4.5</v>
      </c>
      <c r="AE383" s="153">
        <v>4.5</v>
      </c>
      <c r="AF383" s="154">
        <v>0.46600000000000003</v>
      </c>
      <c r="AG383" s="155">
        <f t="shared" si="145"/>
        <v>-46.632281666200001</v>
      </c>
      <c r="AH383" s="152">
        <f t="shared" si="269"/>
        <v>10.99985124961821</v>
      </c>
      <c r="AI383" s="156">
        <f t="shared" si="270"/>
        <v>66.225703479540158</v>
      </c>
    </row>
    <row r="384" spans="1:35" ht="40.5" customHeight="1" x14ac:dyDescent="0.15">
      <c r="A384" s="569"/>
      <c r="B384" s="564"/>
      <c r="C384" s="562"/>
      <c r="D384" s="355" t="s">
        <v>128</v>
      </c>
      <c r="E384" s="138"/>
      <c r="F384" s="139">
        <v>39692</v>
      </c>
      <c r="G384" s="140">
        <v>467</v>
      </c>
      <c r="H384" s="137" t="s">
        <v>139</v>
      </c>
      <c r="I384" s="141">
        <v>7.6</v>
      </c>
      <c r="J384" s="142">
        <v>5.7</v>
      </c>
      <c r="K384" s="143" t="s">
        <v>521</v>
      </c>
      <c r="L384" s="141">
        <v>4480</v>
      </c>
      <c r="M384" s="142">
        <v>3348</v>
      </c>
      <c r="N384" s="144">
        <f t="shared" si="143"/>
        <v>14.999040000000001</v>
      </c>
      <c r="O384" s="145">
        <f t="shared" si="320"/>
        <v>1.6964285714285714</v>
      </c>
      <c r="P384" s="146">
        <v>37</v>
      </c>
      <c r="Q384" s="147">
        <v>19</v>
      </c>
      <c r="R384" s="147">
        <v>10</v>
      </c>
      <c r="S384" s="148">
        <v>156</v>
      </c>
      <c r="T384" s="146">
        <v>83</v>
      </c>
      <c r="U384" s="149">
        <v>955</v>
      </c>
      <c r="V384" s="149" t="s">
        <v>122</v>
      </c>
      <c r="W384" s="148">
        <v>1848</v>
      </c>
      <c r="X384" s="146">
        <v>4774</v>
      </c>
      <c r="Y384" s="150">
        <f t="shared" si="287"/>
        <v>1658.8658171745153</v>
      </c>
      <c r="Z384" s="151">
        <f t="shared" si="288"/>
        <v>4486.4096385542171</v>
      </c>
      <c r="AA384" s="150">
        <f t="shared" si="144"/>
        <v>1558.9341414411108</v>
      </c>
      <c r="AB384" s="152">
        <v>7.2</v>
      </c>
      <c r="AC384" s="147">
        <v>4.9000000000000004</v>
      </c>
      <c r="AD384" s="147" t="s">
        <v>222</v>
      </c>
      <c r="AE384" s="153">
        <v>5</v>
      </c>
      <c r="AF384" s="154">
        <v>0.50700000000000001</v>
      </c>
      <c r="AG384" s="155">
        <f t="shared" si="145"/>
        <v>-45.899840813333277</v>
      </c>
      <c r="AH384" s="152">
        <f t="shared" ref="AH384:AH439" si="321">(LOG(Z384/AB384))/(LOG(2))</f>
        <v>9.2833487320421497</v>
      </c>
      <c r="AI384" s="156">
        <f t="shared" ref="AI384:AI439" si="322">20*LOG(Z384/AB384)</f>
        <v>55.89132857107748</v>
      </c>
    </row>
    <row r="385" spans="1:35" ht="40.5" customHeight="1" x14ac:dyDescent="0.15">
      <c r="A385" s="569"/>
      <c r="B385" s="559"/>
      <c r="C385" s="561"/>
      <c r="D385" s="199" t="s">
        <v>129</v>
      </c>
      <c r="E385" s="158"/>
      <c r="F385" s="159">
        <v>39295</v>
      </c>
      <c r="G385" s="160">
        <v>606</v>
      </c>
      <c r="H385" s="157" t="s">
        <v>139</v>
      </c>
      <c r="I385" s="161">
        <v>7.6</v>
      </c>
      <c r="J385" s="162">
        <v>5.7</v>
      </c>
      <c r="K385" s="163" t="s">
        <v>521</v>
      </c>
      <c r="L385" s="161">
        <v>4032</v>
      </c>
      <c r="M385" s="162">
        <v>3024</v>
      </c>
      <c r="N385" s="164">
        <f t="shared" si="143"/>
        <v>12.192767999999999</v>
      </c>
      <c r="O385" s="165">
        <f t="shared" si="320"/>
        <v>1.8849206349206347</v>
      </c>
      <c r="P385" s="166">
        <v>35</v>
      </c>
      <c r="Q385" s="167">
        <v>18.8</v>
      </c>
      <c r="R385" s="167">
        <v>10.1</v>
      </c>
      <c r="S385" s="168">
        <v>146</v>
      </c>
      <c r="T385" s="166">
        <v>93</v>
      </c>
      <c r="U385" s="169">
        <v>1068</v>
      </c>
      <c r="V385" s="169" t="s">
        <v>122</v>
      </c>
      <c r="W385" s="168">
        <v>2281</v>
      </c>
      <c r="X385" s="166">
        <v>6681</v>
      </c>
      <c r="Y385" s="170">
        <f t="shared" si="287"/>
        <v>1880.4220454293634</v>
      </c>
      <c r="Z385" s="171">
        <f t="shared" si="288"/>
        <v>5603.4193548387093</v>
      </c>
      <c r="AA385" s="170">
        <f t="shared" si="144"/>
        <v>1577.1281671343047</v>
      </c>
      <c r="AB385" s="172">
        <v>5.9</v>
      </c>
      <c r="AC385" s="167">
        <v>5.2</v>
      </c>
      <c r="AD385" s="167" t="s">
        <v>122</v>
      </c>
      <c r="AE385" s="173">
        <v>5</v>
      </c>
      <c r="AF385" s="174">
        <v>0.74099999999999999</v>
      </c>
      <c r="AG385" s="175">
        <f t="shared" si="145"/>
        <v>-42.603635840413439</v>
      </c>
      <c r="AH385" s="172">
        <f t="shared" si="321"/>
        <v>9.8913767967886841</v>
      </c>
      <c r="AI385" s="176">
        <f t="shared" si="322"/>
        <v>59.552022284962035</v>
      </c>
    </row>
    <row r="386" spans="1:35" ht="40.5" customHeight="1" x14ac:dyDescent="0.15">
      <c r="A386" s="569"/>
      <c r="B386" s="596" t="s">
        <v>147</v>
      </c>
      <c r="C386" s="574" t="s">
        <v>223</v>
      </c>
      <c r="D386" s="493" t="s">
        <v>217</v>
      </c>
      <c r="E386" s="178"/>
      <c r="F386" s="179">
        <v>41671</v>
      </c>
      <c r="G386" s="180">
        <v>380</v>
      </c>
      <c r="H386" s="181" t="s">
        <v>208</v>
      </c>
      <c r="I386" s="182">
        <v>7.4</v>
      </c>
      <c r="J386" s="183">
        <v>5.6</v>
      </c>
      <c r="K386" s="280" t="s">
        <v>521</v>
      </c>
      <c r="L386" s="182">
        <v>4032</v>
      </c>
      <c r="M386" s="183">
        <v>3024</v>
      </c>
      <c r="N386" s="185">
        <f t="shared" ref="N386:N387" si="323">L386*M386/1000000</f>
        <v>12.192767999999999</v>
      </c>
      <c r="O386" s="186">
        <f t="shared" ref="O386:O387" si="324">I386/L386*1000</f>
        <v>1.8353174603174602</v>
      </c>
      <c r="P386" s="187">
        <v>54</v>
      </c>
      <c r="Q386" s="188">
        <v>20.7</v>
      </c>
      <c r="R386" s="188">
        <v>11.9</v>
      </c>
      <c r="S386" s="189">
        <v>273</v>
      </c>
      <c r="T386" s="187">
        <v>93</v>
      </c>
      <c r="U386" s="190">
        <v>891</v>
      </c>
      <c r="V386" s="190">
        <v>3246</v>
      </c>
      <c r="W386" s="189">
        <v>6091</v>
      </c>
      <c r="X386" s="187">
        <v>13862</v>
      </c>
      <c r="Y386" s="191">
        <f t="shared" si="287"/>
        <v>4115.318968005844</v>
      </c>
      <c r="Z386" s="192">
        <f t="shared" si="288"/>
        <v>11626.193548387097</v>
      </c>
      <c r="AA386" s="191">
        <f t="shared" ref="AA386:AA387" si="325">Z386/(O386)^2</f>
        <v>3451.5578441339335</v>
      </c>
      <c r="AB386" s="193">
        <v>3.2</v>
      </c>
      <c r="AC386" s="188">
        <v>2.4</v>
      </c>
      <c r="AD386" s="188">
        <v>2.5</v>
      </c>
      <c r="AE386" s="194">
        <v>3</v>
      </c>
      <c r="AF386" s="195">
        <v>0.65400000000000003</v>
      </c>
      <c r="AG386" s="196">
        <f t="shared" ref="AG386:AG387" si="326">20*LOG(AF386/100)</f>
        <v>-43.688445033514654</v>
      </c>
      <c r="AH386" s="193">
        <f t="shared" ref="AH386:AH387" si="327">(LOG(Z386/AB386))/(LOG(2))</f>
        <v>11.8270193057499</v>
      </c>
      <c r="AI386" s="197">
        <f t="shared" ref="AI386:AI387" si="328">20*LOG(Z386/AB386)</f>
        <v>71.205751406554285</v>
      </c>
    </row>
    <row r="387" spans="1:35" ht="40.5" customHeight="1" x14ac:dyDescent="0.15">
      <c r="A387" s="569"/>
      <c r="B387" s="597"/>
      <c r="C387" s="562"/>
      <c r="D387" s="531" t="s">
        <v>212</v>
      </c>
      <c r="E387" s="138"/>
      <c r="F387" s="139">
        <v>41518</v>
      </c>
      <c r="G387" s="140">
        <v>550</v>
      </c>
      <c r="H387" s="137" t="s">
        <v>208</v>
      </c>
      <c r="I387" s="141">
        <v>7.4</v>
      </c>
      <c r="J387" s="142">
        <v>5.6</v>
      </c>
      <c r="K387" s="143" t="s">
        <v>521</v>
      </c>
      <c r="L387" s="141">
        <v>4032</v>
      </c>
      <c r="M387" s="142">
        <v>3024</v>
      </c>
      <c r="N387" s="144">
        <f t="shared" si="323"/>
        <v>12.192767999999999</v>
      </c>
      <c r="O387" s="145">
        <f t="shared" si="324"/>
        <v>1.8353174603174602</v>
      </c>
      <c r="P387" s="146">
        <v>54</v>
      </c>
      <c r="Q387" s="147">
        <v>21.2</v>
      </c>
      <c r="R387" s="147">
        <v>11.7</v>
      </c>
      <c r="S387" s="148">
        <v>200</v>
      </c>
      <c r="T387" s="146">
        <v>69</v>
      </c>
      <c r="U387" s="149">
        <v>676</v>
      </c>
      <c r="V387" s="149">
        <v>2701</v>
      </c>
      <c r="W387" s="148">
        <v>5315</v>
      </c>
      <c r="X387" s="146">
        <v>9734</v>
      </c>
      <c r="Y387" s="150">
        <f t="shared" si="287"/>
        <v>2889.8077358655955</v>
      </c>
      <c r="Z387" s="151">
        <f t="shared" si="288"/>
        <v>11003.652173913044</v>
      </c>
      <c r="AA387" s="150">
        <f t="shared" si="325"/>
        <v>3266.7391796741513</v>
      </c>
      <c r="AB387" s="152">
        <v>3.4</v>
      </c>
      <c r="AC387" s="147">
        <v>2.2999999999999998</v>
      </c>
      <c r="AD387" s="147">
        <v>2.2999999999999998</v>
      </c>
      <c r="AE387" s="153">
        <v>2.2000000000000002</v>
      </c>
      <c r="AF387" s="154">
        <v>0.61499999999999999</v>
      </c>
      <c r="AG387" s="155">
        <f t="shared" si="326"/>
        <v>-44.222497684491664</v>
      </c>
      <c r="AH387" s="152">
        <f t="shared" si="327"/>
        <v>11.660160074999604</v>
      </c>
      <c r="AI387" s="156">
        <f t="shared" si="328"/>
        <v>70.201158736369152</v>
      </c>
    </row>
    <row r="388" spans="1:35" ht="40.5" customHeight="1" x14ac:dyDescent="0.15">
      <c r="A388" s="569"/>
      <c r="B388" s="597"/>
      <c r="C388" s="562"/>
      <c r="D388" s="531" t="s">
        <v>211</v>
      </c>
      <c r="E388" s="138"/>
      <c r="F388" s="139">
        <v>41334</v>
      </c>
      <c r="G388" s="140">
        <v>380</v>
      </c>
      <c r="H388" s="137" t="s">
        <v>208</v>
      </c>
      <c r="I388" s="141">
        <v>7.4</v>
      </c>
      <c r="J388" s="142">
        <v>5.6</v>
      </c>
      <c r="K388" s="143" t="s">
        <v>521</v>
      </c>
      <c r="L388" s="141">
        <v>4032</v>
      </c>
      <c r="M388" s="142">
        <v>3024</v>
      </c>
      <c r="N388" s="144">
        <f t="shared" ref="N388:N392" si="329">L388*M388/1000000</f>
        <v>12.192767999999999</v>
      </c>
      <c r="O388" s="145">
        <f t="shared" si="320"/>
        <v>1.8353174603174602</v>
      </c>
      <c r="P388" s="146">
        <v>54</v>
      </c>
      <c r="Q388" s="147">
        <v>21</v>
      </c>
      <c r="R388" s="147">
        <v>11.7</v>
      </c>
      <c r="S388" s="148">
        <v>213</v>
      </c>
      <c r="T388" s="146">
        <v>81</v>
      </c>
      <c r="U388" s="149">
        <v>803</v>
      </c>
      <c r="V388" s="149">
        <v>3051</v>
      </c>
      <c r="W388" s="148">
        <v>5876</v>
      </c>
      <c r="X388" s="146">
        <v>10990</v>
      </c>
      <c r="Y388" s="150">
        <f>X388/(O388)^2</f>
        <v>3262.6861533966398</v>
      </c>
      <c r="Z388" s="151">
        <f t="shared" ref="Z388:Z392" si="330">78*X388/T388</f>
        <v>10582.962962962964</v>
      </c>
      <c r="AA388" s="150">
        <f>Z388/(O388)^2</f>
        <v>3141.8459254930608</v>
      </c>
      <c r="AB388" s="152">
        <v>3.4</v>
      </c>
      <c r="AC388" s="147">
        <v>2.4</v>
      </c>
      <c r="AD388" s="147">
        <v>2.5</v>
      </c>
      <c r="AE388" s="153">
        <v>2.7</v>
      </c>
      <c r="AF388" s="154">
        <v>0.70699999999999996</v>
      </c>
      <c r="AG388" s="155">
        <f t="shared" ref="AG388:AG391" si="331">20*LOG(AF388/100)</f>
        <v>-43.011611724062007</v>
      </c>
      <c r="AH388" s="152">
        <f t="shared" si="321"/>
        <v>11.603921235451239</v>
      </c>
      <c r="AI388" s="156">
        <f t="shared" si="322"/>
        <v>69.862567183861316</v>
      </c>
    </row>
    <row r="389" spans="1:35" ht="40.5" customHeight="1" x14ac:dyDescent="0.15">
      <c r="A389" s="569"/>
      <c r="B389" s="597"/>
      <c r="C389" s="562"/>
      <c r="D389" s="531" t="s">
        <v>213</v>
      </c>
      <c r="E389" s="138"/>
      <c r="F389" s="139">
        <v>41122</v>
      </c>
      <c r="G389" s="140">
        <v>499</v>
      </c>
      <c r="H389" s="137" t="s">
        <v>208</v>
      </c>
      <c r="I389" s="141">
        <v>7.4</v>
      </c>
      <c r="J389" s="142">
        <v>5.6</v>
      </c>
      <c r="K389" s="143" t="s">
        <v>521</v>
      </c>
      <c r="L389" s="141">
        <v>4032</v>
      </c>
      <c r="M389" s="142">
        <v>3024</v>
      </c>
      <c r="N389" s="144">
        <f t="shared" si="329"/>
        <v>12.192767999999999</v>
      </c>
      <c r="O389" s="145">
        <f t="shared" si="320"/>
        <v>1.8353174603174602</v>
      </c>
      <c r="P389" s="146">
        <v>53</v>
      </c>
      <c r="Q389" s="147">
        <v>21.1</v>
      </c>
      <c r="R389" s="147">
        <v>11.7</v>
      </c>
      <c r="S389" s="148">
        <v>191</v>
      </c>
      <c r="T389" s="146">
        <v>71</v>
      </c>
      <c r="U389" s="149">
        <v>715</v>
      </c>
      <c r="V389" s="149">
        <v>2857</v>
      </c>
      <c r="W389" s="148">
        <v>5730</v>
      </c>
      <c r="X389" s="146">
        <v>9932</v>
      </c>
      <c r="Y389" s="150">
        <f>X389/(O389)^2</f>
        <v>2948.5895246165082</v>
      </c>
      <c r="Z389" s="151">
        <f t="shared" si="330"/>
        <v>10911.211267605633</v>
      </c>
      <c r="AA389" s="150">
        <f>Z389/(O389)^2</f>
        <v>3239.2955340857416</v>
      </c>
      <c r="AB389" s="152">
        <v>3.5</v>
      </c>
      <c r="AC389" s="147">
        <v>2.2000000000000002</v>
      </c>
      <c r="AD389" s="147">
        <v>2.5</v>
      </c>
      <c r="AE389" s="153">
        <v>2.1</v>
      </c>
      <c r="AF389" s="154">
        <v>0.63300000000000001</v>
      </c>
      <c r="AG389" s="155">
        <f t="shared" si="331"/>
        <v>-43.971925799652894</v>
      </c>
      <c r="AH389" s="152">
        <f t="shared" si="321"/>
        <v>11.606168723476804</v>
      </c>
      <c r="AI389" s="156">
        <f t="shared" si="322"/>
        <v>69.876098410073126</v>
      </c>
    </row>
    <row r="390" spans="1:35" ht="40.5" customHeight="1" x14ac:dyDescent="0.15">
      <c r="A390" s="569"/>
      <c r="B390" s="597"/>
      <c r="C390" s="562"/>
      <c r="D390" s="531" t="s">
        <v>214</v>
      </c>
      <c r="E390" s="138"/>
      <c r="F390" s="139">
        <v>40756</v>
      </c>
      <c r="G390" s="140">
        <v>715</v>
      </c>
      <c r="H390" s="137" t="s">
        <v>208</v>
      </c>
      <c r="I390" s="141">
        <v>7.6</v>
      </c>
      <c r="J390" s="142">
        <v>5.7</v>
      </c>
      <c r="K390" s="143" t="s">
        <v>521</v>
      </c>
      <c r="L390" s="141">
        <v>3664</v>
      </c>
      <c r="M390" s="142">
        <v>2744</v>
      </c>
      <c r="N390" s="144">
        <f t="shared" si="329"/>
        <v>10.054016000000001</v>
      </c>
      <c r="O390" s="145">
        <f t="shared" si="320"/>
        <v>2.0742358078602621</v>
      </c>
      <c r="P390" s="146">
        <v>41</v>
      </c>
      <c r="Q390" s="147">
        <v>19.399999999999999</v>
      </c>
      <c r="R390" s="147">
        <v>10.7</v>
      </c>
      <c r="S390" s="148">
        <v>165</v>
      </c>
      <c r="T390" s="146">
        <v>109</v>
      </c>
      <c r="U390" s="149">
        <v>833</v>
      </c>
      <c r="V390" s="149">
        <v>3278</v>
      </c>
      <c r="W390" s="148">
        <v>3278</v>
      </c>
      <c r="X390" s="146">
        <v>10049</v>
      </c>
      <c r="Y390" s="150">
        <f>X390/(O390)^2</f>
        <v>2335.6436963988917</v>
      </c>
      <c r="Z390" s="151">
        <f t="shared" si="330"/>
        <v>7191.0275229357794</v>
      </c>
      <c r="AA390" s="150">
        <f>Z390/(O390)^2</f>
        <v>1671.3780579735187</v>
      </c>
      <c r="AB390" s="152">
        <v>4.4000000000000004</v>
      </c>
      <c r="AC390" s="147">
        <v>4.5</v>
      </c>
      <c r="AD390" s="147">
        <v>3.5</v>
      </c>
      <c r="AE390" s="153">
        <v>3.5</v>
      </c>
      <c r="AF390" s="154">
        <v>0.51500000000000001</v>
      </c>
      <c r="AG390" s="155">
        <f t="shared" si="331"/>
        <v>-45.763855419176174</v>
      </c>
      <c r="AH390" s="152">
        <f t="shared" si="321"/>
        <v>10.674478692401326</v>
      </c>
      <c r="AI390" s="156">
        <f t="shared" si="322"/>
        <v>64.266765489776617</v>
      </c>
    </row>
    <row r="391" spans="1:35" ht="40.5" customHeight="1" x14ac:dyDescent="0.15">
      <c r="A391" s="569"/>
      <c r="B391" s="597"/>
      <c r="C391" s="562"/>
      <c r="D391" s="531" t="s">
        <v>215</v>
      </c>
      <c r="E391" s="138"/>
      <c r="F391" s="139">
        <v>40422</v>
      </c>
      <c r="G391" s="140">
        <v>500</v>
      </c>
      <c r="H391" s="137" t="s">
        <v>139</v>
      </c>
      <c r="I391" s="141">
        <v>7.6</v>
      </c>
      <c r="J391" s="142">
        <v>5.7</v>
      </c>
      <c r="K391" s="143" t="s">
        <v>521</v>
      </c>
      <c r="L391" s="141">
        <v>3664</v>
      </c>
      <c r="M391" s="142">
        <v>2742</v>
      </c>
      <c r="N391" s="144">
        <f t="shared" si="329"/>
        <v>10.046688</v>
      </c>
      <c r="O391" s="145">
        <f t="shared" si="320"/>
        <v>2.0742358078602621</v>
      </c>
      <c r="P391" s="146">
        <v>39</v>
      </c>
      <c r="Q391" s="147">
        <v>19.100000000000001</v>
      </c>
      <c r="R391" s="147">
        <v>10.8</v>
      </c>
      <c r="S391" s="148">
        <v>147</v>
      </c>
      <c r="T391" s="146">
        <v>95</v>
      </c>
      <c r="U391" s="149">
        <v>756</v>
      </c>
      <c r="V391" s="149">
        <v>2782</v>
      </c>
      <c r="W391" s="148">
        <v>2782</v>
      </c>
      <c r="X391" s="146">
        <v>9210</v>
      </c>
      <c r="Y391" s="150">
        <f>X391/(O391)^2</f>
        <v>2140.63871468144</v>
      </c>
      <c r="Z391" s="151">
        <f t="shared" si="330"/>
        <v>7561.894736842105</v>
      </c>
      <c r="AA391" s="150">
        <f>Z391/(O391)^2</f>
        <v>1757.5770499489718</v>
      </c>
      <c r="AB391" s="152">
        <v>4.4000000000000004</v>
      </c>
      <c r="AC391" s="147">
        <v>4.2</v>
      </c>
      <c r="AD391" s="147">
        <v>3.8</v>
      </c>
      <c r="AE391" s="153">
        <v>3.8</v>
      </c>
      <c r="AF391" s="154">
        <v>0.433</v>
      </c>
      <c r="AG391" s="155">
        <f t="shared" si="331"/>
        <v>-47.270242072932689</v>
      </c>
      <c r="AH391" s="152">
        <f t="shared" si="321"/>
        <v>10.747028527760063</v>
      </c>
      <c r="AI391" s="156">
        <f t="shared" si="322"/>
        <v>64.703559022245884</v>
      </c>
    </row>
    <row r="392" spans="1:35" ht="40.5" customHeight="1" x14ac:dyDescent="0.15">
      <c r="A392" s="569"/>
      <c r="B392" s="598"/>
      <c r="C392" s="561"/>
      <c r="D392" s="532" t="s">
        <v>216</v>
      </c>
      <c r="E392" s="158"/>
      <c r="F392" s="159">
        <v>39661</v>
      </c>
      <c r="G392" s="160">
        <v>439</v>
      </c>
      <c r="H392" s="157" t="s">
        <v>139</v>
      </c>
      <c r="I392" s="161">
        <v>7</v>
      </c>
      <c r="J392" s="162">
        <v>6</v>
      </c>
      <c r="K392" s="163" t="s">
        <v>521</v>
      </c>
      <c r="L392" s="161">
        <v>4240</v>
      </c>
      <c r="M392" s="162">
        <v>3174</v>
      </c>
      <c r="N392" s="164">
        <f t="shared" si="329"/>
        <v>13.45776</v>
      </c>
      <c r="O392" s="165">
        <f t="shared" si="320"/>
        <v>1.6509433962264151</v>
      </c>
      <c r="P392" s="166">
        <v>35</v>
      </c>
      <c r="Q392" s="167">
        <v>19</v>
      </c>
      <c r="R392" s="167">
        <v>10.199999999999999</v>
      </c>
      <c r="S392" s="168">
        <v>129</v>
      </c>
      <c r="T392" s="166">
        <v>94</v>
      </c>
      <c r="U392" s="169">
        <v>1082</v>
      </c>
      <c r="V392" s="169" t="s">
        <v>221</v>
      </c>
      <c r="W392" s="168">
        <v>2273</v>
      </c>
      <c r="X392" s="166">
        <v>3681</v>
      </c>
      <c r="Y392" s="170">
        <f>X392/(O392)^2</f>
        <v>1350.5213387755102</v>
      </c>
      <c r="Z392" s="171">
        <f t="shared" si="330"/>
        <v>3054.4468085106382</v>
      </c>
      <c r="AA392" s="170">
        <f>Z392/(O392)^2</f>
        <v>1120.6453662179765</v>
      </c>
      <c r="AB392" s="172">
        <v>4.4000000000000004</v>
      </c>
      <c r="AC392" s="167" t="s">
        <v>229</v>
      </c>
      <c r="AD392" s="167" t="s">
        <v>226</v>
      </c>
      <c r="AE392" s="173" t="s">
        <v>230</v>
      </c>
      <c r="AF392" s="174" t="s">
        <v>226</v>
      </c>
      <c r="AG392" s="175" t="s">
        <v>226</v>
      </c>
      <c r="AH392" s="172">
        <f t="shared" si="321"/>
        <v>9.439191877818736</v>
      </c>
      <c r="AI392" s="176">
        <f t="shared" si="322"/>
        <v>56.829597801025216</v>
      </c>
    </row>
    <row r="393" spans="1:35" ht="40.5" customHeight="1" x14ac:dyDescent="0.15">
      <c r="A393" s="569"/>
      <c r="B393" s="578" t="s">
        <v>296</v>
      </c>
      <c r="C393" s="574" t="s">
        <v>223</v>
      </c>
      <c r="D393" s="442" t="s">
        <v>318</v>
      </c>
      <c r="E393" s="178"/>
      <c r="F393" s="179">
        <v>41365</v>
      </c>
      <c r="G393" s="180">
        <v>500</v>
      </c>
      <c r="H393" s="181" t="s">
        <v>329</v>
      </c>
      <c r="I393" s="182">
        <v>7.4</v>
      </c>
      <c r="J393" s="183">
        <v>5.6</v>
      </c>
      <c r="K393" s="280" t="s">
        <v>521</v>
      </c>
      <c r="L393" s="182">
        <v>4016</v>
      </c>
      <c r="M393" s="183">
        <v>3016</v>
      </c>
      <c r="N393" s="185">
        <f t="shared" ref="N393:N408" si="332">L393*M393/1000000</f>
        <v>12.112256</v>
      </c>
      <c r="O393" s="186">
        <f t="shared" si="320"/>
        <v>1.8426294820717133</v>
      </c>
      <c r="P393" s="187">
        <v>52</v>
      </c>
      <c r="Q393" s="188">
        <v>20.8</v>
      </c>
      <c r="R393" s="188">
        <v>11.6</v>
      </c>
      <c r="S393" s="189">
        <v>211</v>
      </c>
      <c r="T393" s="187">
        <v>81</v>
      </c>
      <c r="U393" s="190">
        <v>823</v>
      </c>
      <c r="V393" s="190">
        <v>3159</v>
      </c>
      <c r="W393" s="189">
        <v>12721</v>
      </c>
      <c r="X393" s="187">
        <v>10394</v>
      </c>
      <c r="Y393" s="191">
        <f t="shared" ref="Y393:Y408" si="333">X393/(O393)^2</f>
        <v>3061.3055672753831</v>
      </c>
      <c r="Z393" s="192">
        <f t="shared" ref="Z393:Z408" si="334">78*X393/T393</f>
        <v>10009.037037037036</v>
      </c>
      <c r="AA393" s="191">
        <f t="shared" ref="AA393:AA408" si="335">Z393/(O393)^2</f>
        <v>2947.9238795985166</v>
      </c>
      <c r="AB393" s="193">
        <v>3.467697754825656</v>
      </c>
      <c r="AC393" s="188">
        <v>2.5344469407508994</v>
      </c>
      <c r="AD393" s="188">
        <v>2.5464317983964126</v>
      </c>
      <c r="AE393" s="194">
        <v>2.7944806302571594</v>
      </c>
      <c r="AF393" s="195">
        <v>0.66719856125211274</v>
      </c>
      <c r="AG393" s="196">
        <f t="shared" ref="AG393:AG407" si="336">20*LOG(AF393/100)</f>
        <v>-43.514897977650413</v>
      </c>
      <c r="AH393" s="193">
        <f t="shared" si="321"/>
        <v>11.495037401171302</v>
      </c>
      <c r="AI393" s="197">
        <f t="shared" si="322"/>
        <v>69.20702118063798</v>
      </c>
    </row>
    <row r="394" spans="1:35" ht="40.5" customHeight="1" x14ac:dyDescent="0.15">
      <c r="A394" s="569"/>
      <c r="B394" s="579"/>
      <c r="C394" s="562"/>
      <c r="D394" s="355" t="s">
        <v>319</v>
      </c>
      <c r="E394" s="138"/>
      <c r="F394" s="139">
        <v>41091</v>
      </c>
      <c r="G394" s="140">
        <v>450</v>
      </c>
      <c r="H394" s="137" t="s">
        <v>329</v>
      </c>
      <c r="I394" s="141">
        <v>7.4</v>
      </c>
      <c r="J394" s="142">
        <v>5.6</v>
      </c>
      <c r="K394" s="143" t="s">
        <v>521</v>
      </c>
      <c r="L394" s="141">
        <v>3792</v>
      </c>
      <c r="M394" s="142">
        <v>2536</v>
      </c>
      <c r="N394" s="144">
        <f t="shared" si="332"/>
        <v>9.6165120000000002</v>
      </c>
      <c r="O394" s="145">
        <f t="shared" si="320"/>
        <v>1.9514767932489452</v>
      </c>
      <c r="P394" s="146">
        <v>50</v>
      </c>
      <c r="Q394" s="147">
        <v>20.7</v>
      </c>
      <c r="R394" s="147">
        <v>11.7</v>
      </c>
      <c r="S394" s="148">
        <v>147</v>
      </c>
      <c r="T394" s="146">
        <v>63</v>
      </c>
      <c r="U394" s="149">
        <v>643</v>
      </c>
      <c r="V394" s="149">
        <v>2556</v>
      </c>
      <c r="W394" s="148">
        <v>5067</v>
      </c>
      <c r="X394" s="146">
        <v>9187</v>
      </c>
      <c r="Y394" s="150">
        <f t="shared" si="333"/>
        <v>2412.3867488677865</v>
      </c>
      <c r="Z394" s="151">
        <f t="shared" si="334"/>
        <v>11374.380952380952</v>
      </c>
      <c r="AA394" s="150">
        <f t="shared" si="335"/>
        <v>2986.7645462172595</v>
      </c>
      <c r="AB394" s="152">
        <v>3.3297974198754363</v>
      </c>
      <c r="AC394" s="147">
        <v>2.3219111245896564</v>
      </c>
      <c r="AD394" s="147">
        <v>1.5196164623875008</v>
      </c>
      <c r="AE394" s="153">
        <v>1.8548309572531385</v>
      </c>
      <c r="AF394" s="154">
        <v>0.61553396161155849</v>
      </c>
      <c r="AG394" s="155">
        <f t="shared" si="336"/>
        <v>-44.214959604170858</v>
      </c>
      <c r="AH394" s="152">
        <f t="shared" si="321"/>
        <v>11.738066000250129</v>
      </c>
      <c r="AI394" s="156">
        <f t="shared" si="322"/>
        <v>70.670199143176418</v>
      </c>
    </row>
    <row r="395" spans="1:35" ht="40.5" customHeight="1" x14ac:dyDescent="0.15">
      <c r="A395" s="569"/>
      <c r="B395" s="579"/>
      <c r="C395" s="562"/>
      <c r="D395" s="355" t="s">
        <v>320</v>
      </c>
      <c r="E395" s="138"/>
      <c r="F395" s="139">
        <v>40360</v>
      </c>
      <c r="G395" s="140">
        <v>470</v>
      </c>
      <c r="H395" s="137" t="s">
        <v>330</v>
      </c>
      <c r="I395" s="141">
        <v>7.9</v>
      </c>
      <c r="J395" s="142">
        <v>5.8</v>
      </c>
      <c r="K395" s="143" t="s">
        <v>521</v>
      </c>
      <c r="L395" s="141">
        <v>3648</v>
      </c>
      <c r="M395" s="142">
        <v>2736</v>
      </c>
      <c r="N395" s="144">
        <f t="shared" si="332"/>
        <v>9.9809280000000005</v>
      </c>
      <c r="O395" s="145">
        <f t="shared" si="320"/>
        <v>2.1655701754385968</v>
      </c>
      <c r="P395" s="146">
        <v>41</v>
      </c>
      <c r="Q395" s="147">
        <v>19.600000000000001</v>
      </c>
      <c r="R395" s="147">
        <v>10.8</v>
      </c>
      <c r="S395" s="148">
        <v>132</v>
      </c>
      <c r="T395" s="146">
        <v>67</v>
      </c>
      <c r="U395" s="149">
        <v>609</v>
      </c>
      <c r="V395" s="149">
        <v>2235</v>
      </c>
      <c r="W395" s="148">
        <v>2235</v>
      </c>
      <c r="X395" s="146">
        <v>8132</v>
      </c>
      <c r="Y395" s="150">
        <f t="shared" si="333"/>
        <v>1734.0149868290334</v>
      </c>
      <c r="Z395" s="151">
        <f t="shared" si="334"/>
        <v>9467.1044776119397</v>
      </c>
      <c r="AA395" s="150">
        <f t="shared" si="335"/>
        <v>2018.7040145173819</v>
      </c>
      <c r="AB395" s="152">
        <v>5.6313625221320249</v>
      </c>
      <c r="AC395" s="147">
        <v>4.8904075334972292</v>
      </c>
      <c r="AD395" s="147">
        <v>5.2115995282711127</v>
      </c>
      <c r="AE395" s="153">
        <v>5.2115995282711127</v>
      </c>
      <c r="AF395" s="154">
        <v>0.56617820066265234</v>
      </c>
      <c r="AG395" s="155">
        <f t="shared" si="336"/>
        <v>-44.940937122384597</v>
      </c>
      <c r="AH395" s="152">
        <f t="shared" si="321"/>
        <v>10.715223500064427</v>
      </c>
      <c r="AI395" s="156">
        <f t="shared" si="322"/>
        <v>64.512073675259686</v>
      </c>
    </row>
    <row r="396" spans="1:35" ht="40.5" customHeight="1" x14ac:dyDescent="0.15">
      <c r="A396" s="569"/>
      <c r="B396" s="579"/>
      <c r="C396" s="562"/>
      <c r="D396" s="355" t="s">
        <v>321</v>
      </c>
      <c r="E396" s="138"/>
      <c r="F396" s="139">
        <v>39661</v>
      </c>
      <c r="G396" s="140">
        <v>450</v>
      </c>
      <c r="H396" s="137" t="s">
        <v>330</v>
      </c>
      <c r="I396" s="141">
        <v>7.9</v>
      </c>
      <c r="J396" s="142">
        <v>5.9</v>
      </c>
      <c r="K396" s="143" t="s">
        <v>521</v>
      </c>
      <c r="L396" s="141">
        <v>3668</v>
      </c>
      <c r="M396" s="142">
        <v>2754</v>
      </c>
      <c r="N396" s="144">
        <f t="shared" si="332"/>
        <v>10.101672000000001</v>
      </c>
      <c r="O396" s="145">
        <f t="shared" si="320"/>
        <v>2.1537622682660853</v>
      </c>
      <c r="P396" s="146">
        <v>39</v>
      </c>
      <c r="Q396" s="147">
        <v>19.600000000000001</v>
      </c>
      <c r="R396" s="147">
        <v>10.8</v>
      </c>
      <c r="S396" s="148">
        <v>94</v>
      </c>
      <c r="T396" s="146">
        <v>53</v>
      </c>
      <c r="U396" s="149">
        <v>505</v>
      </c>
      <c r="V396" s="149">
        <v>1925</v>
      </c>
      <c r="W396" s="148">
        <v>1925</v>
      </c>
      <c r="X396" s="146">
        <v>5678</v>
      </c>
      <c r="Y396" s="150">
        <f t="shared" si="333"/>
        <v>1224.0519767985895</v>
      </c>
      <c r="Z396" s="151">
        <f t="shared" si="334"/>
        <v>8356.3018867924529</v>
      </c>
      <c r="AA396" s="150">
        <f t="shared" si="335"/>
        <v>1801.4349847224526</v>
      </c>
      <c r="AB396" s="152">
        <v>4.6426222787271172</v>
      </c>
      <c r="AC396" s="147">
        <v>6.3565301854672001</v>
      </c>
      <c r="AD396" s="147">
        <v>4.8884271398144703</v>
      </c>
      <c r="AE396" s="153">
        <v>4.8884271398144703</v>
      </c>
      <c r="AF396" s="154">
        <v>0.29758099616002559</v>
      </c>
      <c r="AG396" s="155">
        <f t="shared" si="336"/>
        <v>-50.527896134993703</v>
      </c>
      <c r="AH396" s="152">
        <f t="shared" si="321"/>
        <v>10.813708989243462</v>
      </c>
      <c r="AI396" s="156">
        <f t="shared" si="322"/>
        <v>65.105015402870279</v>
      </c>
    </row>
    <row r="397" spans="1:35" ht="40.5" customHeight="1" x14ac:dyDescent="0.15">
      <c r="A397" s="569"/>
      <c r="B397" s="580"/>
      <c r="C397" s="561"/>
      <c r="D397" s="199" t="s">
        <v>315</v>
      </c>
      <c r="E397" s="158"/>
      <c r="F397" s="159">
        <v>39630</v>
      </c>
      <c r="G397" s="160">
        <v>390</v>
      </c>
      <c r="H397" s="157" t="s">
        <v>139</v>
      </c>
      <c r="I397" s="161">
        <v>7</v>
      </c>
      <c r="J397" s="162">
        <v>6</v>
      </c>
      <c r="K397" s="163" t="s">
        <v>521</v>
      </c>
      <c r="L397" s="161">
        <v>4429</v>
      </c>
      <c r="M397" s="162">
        <v>3324</v>
      </c>
      <c r="N397" s="164">
        <f t="shared" si="332"/>
        <v>14.721996000000001</v>
      </c>
      <c r="O397" s="165">
        <f t="shared" si="320"/>
        <v>1.5804922104312487</v>
      </c>
      <c r="P397" s="166">
        <v>28</v>
      </c>
      <c r="Q397" s="167">
        <v>18.399999999999999</v>
      </c>
      <c r="R397" s="167">
        <v>9.6</v>
      </c>
      <c r="S397" s="168">
        <v>101</v>
      </c>
      <c r="T397" s="166">
        <v>86</v>
      </c>
      <c r="U397" s="169">
        <v>670</v>
      </c>
      <c r="V397" s="169" t="s">
        <v>342</v>
      </c>
      <c r="W397" s="168">
        <v>1304</v>
      </c>
      <c r="X397" s="166">
        <v>4587</v>
      </c>
      <c r="Y397" s="170">
        <f t="shared" si="333"/>
        <v>1836.3016340204081</v>
      </c>
      <c r="Z397" s="171">
        <f t="shared" si="334"/>
        <v>4160.3023255813951</v>
      </c>
      <c r="AA397" s="170">
        <f t="shared" si="335"/>
        <v>1665.4828773673466</v>
      </c>
      <c r="AB397" s="172">
        <v>7.0545877091374898</v>
      </c>
      <c r="AC397" s="167">
        <v>5.1849030618750644</v>
      </c>
      <c r="AD397" s="167" t="s">
        <v>293</v>
      </c>
      <c r="AE397" s="173">
        <v>4.9848377528717291</v>
      </c>
      <c r="AF397" s="174">
        <v>0.62143567798808685</v>
      </c>
      <c r="AG397" s="175">
        <f t="shared" si="336"/>
        <v>-44.132076331291017</v>
      </c>
      <c r="AH397" s="172">
        <f t="shared" si="321"/>
        <v>9.2039108862988961</v>
      </c>
      <c r="AI397" s="176">
        <f t="shared" si="322"/>
        <v>55.413065083884518</v>
      </c>
    </row>
    <row r="398" spans="1:35" ht="40.5" customHeight="1" x14ac:dyDescent="0.15">
      <c r="A398" s="569"/>
      <c r="B398" s="575" t="s">
        <v>343</v>
      </c>
      <c r="C398" s="574" t="s">
        <v>223</v>
      </c>
      <c r="D398" s="500" t="s">
        <v>611</v>
      </c>
      <c r="E398" s="178"/>
      <c r="F398" s="179">
        <v>41548</v>
      </c>
      <c r="G398" s="180">
        <v>699</v>
      </c>
      <c r="H398" s="181" t="s">
        <v>607</v>
      </c>
      <c r="I398" s="182">
        <v>7.4</v>
      </c>
      <c r="J398" s="183">
        <v>5.6</v>
      </c>
      <c r="K398" s="280" t="s">
        <v>521</v>
      </c>
      <c r="L398" s="182">
        <v>4000</v>
      </c>
      <c r="M398" s="183">
        <v>2992</v>
      </c>
      <c r="N398" s="185">
        <f t="shared" si="332"/>
        <v>11.968</v>
      </c>
      <c r="O398" s="186">
        <f t="shared" si="320"/>
        <v>1.85</v>
      </c>
      <c r="P398" s="187">
        <v>51</v>
      </c>
      <c r="Q398" s="188">
        <v>20.7</v>
      </c>
      <c r="R398" s="188">
        <v>11.6</v>
      </c>
      <c r="S398" s="189">
        <v>179</v>
      </c>
      <c r="T398" s="187">
        <v>69</v>
      </c>
      <c r="U398" s="190">
        <v>718</v>
      </c>
      <c r="V398" s="190">
        <v>2782</v>
      </c>
      <c r="W398" s="189">
        <v>10842</v>
      </c>
      <c r="X398" s="187">
        <v>7911</v>
      </c>
      <c r="Y398" s="191">
        <f t="shared" ref="Y398" si="337">X398/(O398)^2</f>
        <v>2311.4682249817383</v>
      </c>
      <c r="Z398" s="192">
        <f t="shared" ref="Z398" si="338">78*X398/T398</f>
        <v>8942.8695652173919</v>
      </c>
      <c r="AA398" s="191">
        <f t="shared" ref="AA398" si="339">Z398/(O398)^2</f>
        <v>2612.9640804141391</v>
      </c>
      <c r="AB398" s="193">
        <v>2.9</v>
      </c>
      <c r="AC398" s="188">
        <v>1.8</v>
      </c>
      <c r="AD398" s="188">
        <v>1.7</v>
      </c>
      <c r="AE398" s="194">
        <v>1.6</v>
      </c>
      <c r="AF398" s="195">
        <v>0.628</v>
      </c>
      <c r="AG398" s="196">
        <f t="shared" si="336"/>
        <v>-44.04080712525608</v>
      </c>
      <c r="AH398" s="193">
        <f t="shared" si="321"/>
        <v>11.590469218429586</v>
      </c>
      <c r="AI398" s="197">
        <f t="shared" si="322"/>
        <v>69.781577971347318</v>
      </c>
    </row>
    <row r="399" spans="1:35" ht="40.5" customHeight="1" x14ac:dyDescent="0.15">
      <c r="A399" s="569"/>
      <c r="B399" s="576"/>
      <c r="C399" s="562"/>
      <c r="D399" s="355" t="s">
        <v>366</v>
      </c>
      <c r="E399" s="138"/>
      <c r="F399" s="139">
        <v>41153</v>
      </c>
      <c r="G399" s="140">
        <v>549</v>
      </c>
      <c r="H399" s="137" t="s">
        <v>83</v>
      </c>
      <c r="I399" s="141">
        <v>7.4</v>
      </c>
      <c r="J399" s="142">
        <v>5.6</v>
      </c>
      <c r="K399" s="143" t="s">
        <v>521</v>
      </c>
      <c r="L399" s="141">
        <v>3984</v>
      </c>
      <c r="M399" s="142">
        <v>2986</v>
      </c>
      <c r="N399" s="144">
        <f t="shared" si="332"/>
        <v>11.896224</v>
      </c>
      <c r="O399" s="145">
        <f t="shared" si="320"/>
        <v>1.8574297188755022</v>
      </c>
      <c r="P399" s="146">
        <v>49</v>
      </c>
      <c r="Q399" s="147">
        <v>20.399999999999999</v>
      </c>
      <c r="R399" s="147">
        <v>11.3</v>
      </c>
      <c r="S399" s="148">
        <v>216</v>
      </c>
      <c r="T399" s="146">
        <v>95</v>
      </c>
      <c r="U399" s="149">
        <v>695</v>
      </c>
      <c r="V399" s="149">
        <v>2770</v>
      </c>
      <c r="W399" s="148">
        <v>11029</v>
      </c>
      <c r="X399" s="146">
        <v>11492</v>
      </c>
      <c r="Y399" s="150">
        <f t="shared" si="333"/>
        <v>3330.9708902848788</v>
      </c>
      <c r="Z399" s="151">
        <f t="shared" si="334"/>
        <v>9435.5368421052626</v>
      </c>
      <c r="AA399" s="150">
        <f t="shared" si="335"/>
        <v>2734.9024151812687</v>
      </c>
      <c r="AB399" s="152">
        <v>3.9976669412077612</v>
      </c>
      <c r="AC399" s="147">
        <v>2.5860253537949811</v>
      </c>
      <c r="AD399" s="147">
        <v>2.2870446374390654</v>
      </c>
      <c r="AE399" s="153">
        <v>1.8034244624604028</v>
      </c>
      <c r="AF399" s="154">
        <v>0.6461098282055785</v>
      </c>
      <c r="AG399" s="155">
        <f t="shared" si="336"/>
        <v>-43.793873054046145</v>
      </c>
      <c r="AH399" s="152">
        <f t="shared" si="321"/>
        <v>11.204730606647477</v>
      </c>
      <c r="AI399" s="156">
        <f t="shared" si="322"/>
        <v>67.45920011870335</v>
      </c>
    </row>
    <row r="400" spans="1:35" ht="40.5" customHeight="1" x14ac:dyDescent="0.15">
      <c r="A400" s="569"/>
      <c r="B400" s="577"/>
      <c r="C400" s="561"/>
      <c r="D400" s="157" t="s">
        <v>367</v>
      </c>
      <c r="E400" s="158"/>
      <c r="F400" s="159">
        <v>40544</v>
      </c>
      <c r="G400" s="160">
        <v>494</v>
      </c>
      <c r="H400" s="157" t="s">
        <v>330</v>
      </c>
      <c r="I400" s="161">
        <v>7.9</v>
      </c>
      <c r="J400" s="162">
        <v>5.8</v>
      </c>
      <c r="K400" s="163" t="s">
        <v>521</v>
      </c>
      <c r="L400" s="161">
        <v>3680</v>
      </c>
      <c r="M400" s="162">
        <v>2760</v>
      </c>
      <c r="N400" s="164">
        <f t="shared" si="332"/>
        <v>10.1568</v>
      </c>
      <c r="O400" s="165">
        <f t="shared" si="320"/>
        <v>2.1467391304347827</v>
      </c>
      <c r="P400" s="166">
        <v>34</v>
      </c>
      <c r="Q400" s="167">
        <v>18.8</v>
      </c>
      <c r="R400" s="167">
        <v>10.4</v>
      </c>
      <c r="S400" s="168">
        <v>117</v>
      </c>
      <c r="T400" s="166">
        <v>85</v>
      </c>
      <c r="U400" s="169">
        <v>689</v>
      </c>
      <c r="V400" s="169">
        <v>2799</v>
      </c>
      <c r="W400" s="168">
        <v>5290</v>
      </c>
      <c r="X400" s="166">
        <v>7768</v>
      </c>
      <c r="Y400" s="170">
        <f t="shared" si="333"/>
        <v>1685.5850536772953</v>
      </c>
      <c r="Z400" s="171">
        <f t="shared" si="334"/>
        <v>7128.2823529411762</v>
      </c>
      <c r="AA400" s="170">
        <f t="shared" si="335"/>
        <v>1546.7721669038708</v>
      </c>
      <c r="AB400" s="172">
        <v>5.6079854325002376</v>
      </c>
      <c r="AC400" s="167">
        <v>5.2096376903896928</v>
      </c>
      <c r="AD400" s="167">
        <v>4.6315281372664652</v>
      </c>
      <c r="AE400" s="173">
        <v>5.1567966761906732</v>
      </c>
      <c r="AF400" s="174">
        <v>0.64082716538741802</v>
      </c>
      <c r="AG400" s="175">
        <f t="shared" si="336"/>
        <v>-43.865181725998525</v>
      </c>
      <c r="AH400" s="172">
        <f t="shared" si="321"/>
        <v>10.311856166385603</v>
      </c>
      <c r="AI400" s="176">
        <f t="shared" si="322"/>
        <v>62.083560341093111</v>
      </c>
    </row>
    <row r="401" spans="1:35" ht="40.5" customHeight="1" x14ac:dyDescent="0.15">
      <c r="A401" s="569"/>
      <c r="B401" s="543" t="s">
        <v>386</v>
      </c>
      <c r="C401" s="541" t="s">
        <v>518</v>
      </c>
      <c r="D401" s="181" t="s">
        <v>412</v>
      </c>
      <c r="E401" s="178"/>
      <c r="F401" s="179">
        <v>41852</v>
      </c>
      <c r="G401" s="180">
        <v>500</v>
      </c>
      <c r="H401" s="181" t="s">
        <v>414</v>
      </c>
      <c r="I401" s="182">
        <v>7.4</v>
      </c>
      <c r="J401" s="183">
        <v>5.6</v>
      </c>
      <c r="K401" s="280" t="s">
        <v>521</v>
      </c>
      <c r="L401" s="182">
        <v>4000</v>
      </c>
      <c r="M401" s="183">
        <v>3000</v>
      </c>
      <c r="N401" s="185">
        <f t="shared" si="332"/>
        <v>12</v>
      </c>
      <c r="O401" s="186">
        <f t="shared" si="320"/>
        <v>1.85</v>
      </c>
      <c r="P401" s="187"/>
      <c r="Q401" s="188"/>
      <c r="R401" s="188"/>
      <c r="S401" s="189"/>
      <c r="T401" s="187"/>
      <c r="U401" s="190"/>
      <c r="V401" s="190"/>
      <c r="W401" s="189"/>
      <c r="X401" s="187"/>
      <c r="Y401" s="191">
        <f t="shared" si="333"/>
        <v>0</v>
      </c>
      <c r="Z401" s="192" t="e">
        <f t="shared" si="334"/>
        <v>#DIV/0!</v>
      </c>
      <c r="AA401" s="191" t="e">
        <f t="shared" si="335"/>
        <v>#DIV/0!</v>
      </c>
      <c r="AB401" s="193"/>
      <c r="AC401" s="188"/>
      <c r="AD401" s="188"/>
      <c r="AE401" s="194"/>
      <c r="AF401" s="195"/>
      <c r="AG401" s="196" t="e">
        <f t="shared" si="336"/>
        <v>#NUM!</v>
      </c>
      <c r="AH401" s="193" t="e">
        <f t="shared" si="321"/>
        <v>#DIV/0!</v>
      </c>
      <c r="AI401" s="197" t="e">
        <f t="shared" si="322"/>
        <v>#DIV/0!</v>
      </c>
    </row>
    <row r="402" spans="1:35" ht="40.5" customHeight="1" x14ac:dyDescent="0.15">
      <c r="A402" s="569"/>
      <c r="B402" s="543"/>
      <c r="C402" s="542"/>
      <c r="D402" s="157" t="s">
        <v>403</v>
      </c>
      <c r="E402" s="158"/>
      <c r="F402" s="159">
        <v>41275</v>
      </c>
      <c r="G402" s="160">
        <v>477</v>
      </c>
      <c r="H402" s="157" t="s">
        <v>414</v>
      </c>
      <c r="I402" s="161">
        <v>7.4</v>
      </c>
      <c r="J402" s="162">
        <v>5.6</v>
      </c>
      <c r="K402" s="163" t="s">
        <v>521</v>
      </c>
      <c r="L402" s="161">
        <v>4000</v>
      </c>
      <c r="M402" s="162">
        <v>3000</v>
      </c>
      <c r="N402" s="164">
        <f t="shared" si="332"/>
        <v>12</v>
      </c>
      <c r="O402" s="165">
        <f t="shared" si="320"/>
        <v>1.85</v>
      </c>
      <c r="P402" s="166"/>
      <c r="Q402" s="167"/>
      <c r="R402" s="167"/>
      <c r="S402" s="168"/>
      <c r="T402" s="166"/>
      <c r="U402" s="169"/>
      <c r="V402" s="169"/>
      <c r="W402" s="168"/>
      <c r="X402" s="166"/>
      <c r="Y402" s="170">
        <f t="shared" si="333"/>
        <v>0</v>
      </c>
      <c r="Z402" s="171" t="e">
        <f t="shared" si="334"/>
        <v>#DIV/0!</v>
      </c>
      <c r="AA402" s="170" t="e">
        <f t="shared" si="335"/>
        <v>#DIV/0!</v>
      </c>
      <c r="AB402" s="172"/>
      <c r="AC402" s="167"/>
      <c r="AD402" s="167"/>
      <c r="AE402" s="173"/>
      <c r="AF402" s="174"/>
      <c r="AG402" s="175" t="e">
        <f t="shared" si="336"/>
        <v>#NUM!</v>
      </c>
      <c r="AH402" s="172" t="e">
        <f t="shared" si="321"/>
        <v>#DIV/0!</v>
      </c>
      <c r="AI402" s="176" t="e">
        <f t="shared" si="322"/>
        <v>#DIV/0!</v>
      </c>
    </row>
    <row r="403" spans="1:35" ht="40.5" customHeight="1" x14ac:dyDescent="0.15">
      <c r="A403" s="569"/>
      <c r="B403" s="544"/>
      <c r="C403" s="506" t="s">
        <v>223</v>
      </c>
      <c r="D403" s="335" t="s">
        <v>406</v>
      </c>
      <c r="E403" s="332"/>
      <c r="F403" s="333">
        <v>41275</v>
      </c>
      <c r="G403" s="334">
        <v>499</v>
      </c>
      <c r="H403" s="335" t="s">
        <v>414</v>
      </c>
      <c r="I403" s="336">
        <v>7.4</v>
      </c>
      <c r="J403" s="337">
        <v>5.6</v>
      </c>
      <c r="K403" s="338" t="s">
        <v>521</v>
      </c>
      <c r="L403" s="336">
        <v>4016</v>
      </c>
      <c r="M403" s="337">
        <v>3010</v>
      </c>
      <c r="N403" s="339">
        <f t="shared" si="332"/>
        <v>12.08816</v>
      </c>
      <c r="O403" s="340">
        <f t="shared" si="320"/>
        <v>1.8426294820717133</v>
      </c>
      <c r="P403" s="341">
        <v>49</v>
      </c>
      <c r="Q403" s="342">
        <v>20.399999999999999</v>
      </c>
      <c r="R403" s="342">
        <v>11.3</v>
      </c>
      <c r="S403" s="343">
        <v>208</v>
      </c>
      <c r="T403" s="341">
        <v>89</v>
      </c>
      <c r="U403" s="344">
        <v>707</v>
      </c>
      <c r="V403" s="344">
        <v>3062</v>
      </c>
      <c r="W403" s="343">
        <v>12316</v>
      </c>
      <c r="X403" s="341">
        <v>10394</v>
      </c>
      <c r="Y403" s="345">
        <f t="shared" si="333"/>
        <v>3061.3055672753831</v>
      </c>
      <c r="Z403" s="346">
        <f t="shared" si="334"/>
        <v>9109.348314606741</v>
      </c>
      <c r="AA403" s="345">
        <f t="shared" si="335"/>
        <v>2682.9419578368525</v>
      </c>
      <c r="AB403" s="348">
        <v>4.1152221918661143</v>
      </c>
      <c r="AC403" s="342">
        <v>2.3014711793710712</v>
      </c>
      <c r="AD403" s="342">
        <v>1.837153204681365</v>
      </c>
      <c r="AE403" s="435">
        <v>0.31449052589797422</v>
      </c>
      <c r="AF403" s="436">
        <v>0.61583338958355882</v>
      </c>
      <c r="AG403" s="347">
        <f t="shared" si="336"/>
        <v>-44.210735359686737</v>
      </c>
      <c r="AH403" s="348">
        <f t="shared" si="321"/>
        <v>11.112161803845309</v>
      </c>
      <c r="AI403" s="349">
        <f t="shared" si="322"/>
        <v>66.90188039258021</v>
      </c>
    </row>
    <row r="404" spans="1:35" ht="40.5" customHeight="1" x14ac:dyDescent="0.15">
      <c r="A404" s="569"/>
      <c r="B404" s="545" t="s">
        <v>488</v>
      </c>
      <c r="C404" s="574" t="s">
        <v>223</v>
      </c>
      <c r="D404" s="442" t="s">
        <v>497</v>
      </c>
      <c r="E404" s="178"/>
      <c r="F404" s="179">
        <v>41091</v>
      </c>
      <c r="G404" s="180">
        <v>549</v>
      </c>
      <c r="H404" s="181" t="s">
        <v>482</v>
      </c>
      <c r="I404" s="182">
        <v>7.4</v>
      </c>
      <c r="J404" s="183">
        <v>5.6</v>
      </c>
      <c r="K404" s="280" t="s">
        <v>521</v>
      </c>
      <c r="L404" s="182">
        <v>4070</v>
      </c>
      <c r="M404" s="183">
        <v>3045</v>
      </c>
      <c r="N404" s="185">
        <f t="shared" si="332"/>
        <v>12.39315</v>
      </c>
      <c r="O404" s="186">
        <f t="shared" si="320"/>
        <v>1.8181818181818181</v>
      </c>
      <c r="P404" s="187">
        <v>48</v>
      </c>
      <c r="Q404" s="188">
        <v>20</v>
      </c>
      <c r="R404" s="188">
        <v>11.5</v>
      </c>
      <c r="S404" s="189">
        <v>209</v>
      </c>
      <c r="T404" s="187">
        <v>92</v>
      </c>
      <c r="U404" s="190">
        <v>904</v>
      </c>
      <c r="V404" s="190">
        <v>3013</v>
      </c>
      <c r="W404" s="189">
        <v>3013</v>
      </c>
      <c r="X404" s="187">
        <v>11040</v>
      </c>
      <c r="Y404" s="191">
        <f t="shared" si="333"/>
        <v>3339.6000000000004</v>
      </c>
      <c r="Z404" s="192">
        <f t="shared" si="334"/>
        <v>9360</v>
      </c>
      <c r="AA404" s="191">
        <f t="shared" si="335"/>
        <v>2831.4</v>
      </c>
      <c r="AB404" s="193">
        <v>3.3943389525304433</v>
      </c>
      <c r="AC404" s="188">
        <v>1.1899278330432035</v>
      </c>
      <c r="AD404" s="188">
        <v>0.93508735810169519</v>
      </c>
      <c r="AE404" s="194">
        <v>0.93508735810169519</v>
      </c>
      <c r="AF404" s="195">
        <v>0.6921643298395781</v>
      </c>
      <c r="AG404" s="196">
        <f t="shared" si="336"/>
        <v>-43.195815709997035</v>
      </c>
      <c r="AH404" s="193">
        <f t="shared" si="321"/>
        <v>11.429162177486958</v>
      </c>
      <c r="AI404" s="197">
        <f t="shared" si="322"/>
        <v>68.810412814636734</v>
      </c>
    </row>
    <row r="405" spans="1:35" ht="40.5" customHeight="1" x14ac:dyDescent="0.15">
      <c r="A405" s="569"/>
      <c r="B405" s="546"/>
      <c r="C405" s="561"/>
      <c r="D405" s="199" t="s">
        <v>504</v>
      </c>
      <c r="E405" s="158"/>
      <c r="F405" s="159">
        <v>40210</v>
      </c>
      <c r="G405" s="160">
        <v>450</v>
      </c>
      <c r="H405" s="157" t="s">
        <v>482</v>
      </c>
      <c r="I405" s="161">
        <v>7.5</v>
      </c>
      <c r="J405" s="162">
        <v>5.5</v>
      </c>
      <c r="K405" s="163" t="s">
        <v>521</v>
      </c>
      <c r="L405" s="161">
        <v>3714</v>
      </c>
      <c r="M405" s="162">
        <v>2760</v>
      </c>
      <c r="N405" s="164">
        <f t="shared" si="332"/>
        <v>10.250640000000001</v>
      </c>
      <c r="O405" s="165">
        <f t="shared" si="320"/>
        <v>2.0193861066235863</v>
      </c>
      <c r="P405" s="166">
        <v>40</v>
      </c>
      <c r="Q405" s="167">
        <v>19.2</v>
      </c>
      <c r="R405" s="167">
        <v>11.1</v>
      </c>
      <c r="S405" s="168">
        <v>129</v>
      </c>
      <c r="T405" s="166">
        <v>77</v>
      </c>
      <c r="U405" s="169">
        <v>759</v>
      </c>
      <c r="V405" s="169">
        <v>2598</v>
      </c>
      <c r="W405" s="168">
        <v>2598</v>
      </c>
      <c r="X405" s="166">
        <v>7756</v>
      </c>
      <c r="Y405" s="170">
        <f t="shared" si="333"/>
        <v>1901.9498982400003</v>
      </c>
      <c r="Z405" s="171">
        <f t="shared" si="334"/>
        <v>7856.727272727273</v>
      </c>
      <c r="AA405" s="170">
        <f t="shared" si="335"/>
        <v>1926.6505462690914</v>
      </c>
      <c r="AB405" s="172">
        <v>3.6298783624552091</v>
      </c>
      <c r="AC405" s="167">
        <v>3.9480322747936265</v>
      </c>
      <c r="AD405" s="167">
        <v>2.0623005589098402</v>
      </c>
      <c r="AE405" s="173">
        <v>2.0623005589098402</v>
      </c>
      <c r="AF405" s="174">
        <v>0.37100573138253379</v>
      </c>
      <c r="AG405" s="175">
        <f t="shared" si="336"/>
        <v>-48.612387625026201</v>
      </c>
      <c r="AH405" s="172">
        <f t="shared" si="321"/>
        <v>11.079791562081459</v>
      </c>
      <c r="AI405" s="176">
        <f t="shared" si="322"/>
        <v>66.706992117823944</v>
      </c>
    </row>
    <row r="406" spans="1:35" ht="40.5" customHeight="1" x14ac:dyDescent="0.15">
      <c r="A406" s="569"/>
      <c r="B406" s="589" t="s">
        <v>459</v>
      </c>
      <c r="C406" s="574" t="s">
        <v>223</v>
      </c>
      <c r="D406" s="442" t="s">
        <v>470</v>
      </c>
      <c r="E406" s="178"/>
      <c r="F406" s="179">
        <v>41518</v>
      </c>
      <c r="G406" s="180">
        <v>795</v>
      </c>
      <c r="H406" s="181" t="s">
        <v>482</v>
      </c>
      <c r="I406" s="182">
        <v>7.4</v>
      </c>
      <c r="J406" s="183">
        <v>5.6</v>
      </c>
      <c r="K406" s="280" t="s">
        <v>521</v>
      </c>
      <c r="L406" s="182">
        <v>4016</v>
      </c>
      <c r="M406" s="183">
        <v>3016</v>
      </c>
      <c r="N406" s="185">
        <f t="shared" si="332"/>
        <v>12.112256</v>
      </c>
      <c r="O406" s="186">
        <f t="shared" si="320"/>
        <v>1.8426294820717133</v>
      </c>
      <c r="P406" s="187">
        <v>52</v>
      </c>
      <c r="Q406" s="188">
        <v>20.9</v>
      </c>
      <c r="R406" s="188">
        <v>11.6</v>
      </c>
      <c r="S406" s="189">
        <v>193</v>
      </c>
      <c r="T406" s="187">
        <v>69</v>
      </c>
      <c r="U406" s="190">
        <v>705</v>
      </c>
      <c r="V406" s="190">
        <v>2731</v>
      </c>
      <c r="W406" s="189">
        <v>10402</v>
      </c>
      <c r="X406" s="187">
        <v>9545</v>
      </c>
      <c r="Y406" s="191">
        <f t="shared" si="333"/>
        <v>2811.2528035062082</v>
      </c>
      <c r="Z406" s="192">
        <f t="shared" si="334"/>
        <v>10790</v>
      </c>
      <c r="AA406" s="191">
        <f t="shared" si="335"/>
        <v>3177.9379517896268</v>
      </c>
      <c r="AB406" s="193">
        <v>3.7828311507237928</v>
      </c>
      <c r="AC406" s="188">
        <v>2.3729469603791298</v>
      </c>
      <c r="AD406" s="188">
        <v>2.4062803012858662</v>
      </c>
      <c r="AE406" s="194">
        <v>2.6269340342081247</v>
      </c>
      <c r="AF406" s="195">
        <v>0.62466502550050662</v>
      </c>
      <c r="AG406" s="196">
        <f t="shared" si="336"/>
        <v>-44.087056183539815</v>
      </c>
      <c r="AH406" s="193">
        <f t="shared" si="321"/>
        <v>11.47794086223867</v>
      </c>
      <c r="AI406" s="197">
        <f t="shared" si="322"/>
        <v>69.104089759822799</v>
      </c>
    </row>
    <row r="407" spans="1:35" ht="40.5" customHeight="1" thickBot="1" x14ac:dyDescent="0.2">
      <c r="A407" s="570"/>
      <c r="B407" s="590"/>
      <c r="C407" s="563"/>
      <c r="D407" s="533" t="s">
        <v>475</v>
      </c>
      <c r="E407" s="510"/>
      <c r="F407" s="511">
        <v>41153</v>
      </c>
      <c r="G407" s="512">
        <v>800</v>
      </c>
      <c r="H407" s="534" t="s">
        <v>482</v>
      </c>
      <c r="I407" s="514">
        <v>7.4</v>
      </c>
      <c r="J407" s="515">
        <v>5.6</v>
      </c>
      <c r="K407" s="516" t="s">
        <v>521</v>
      </c>
      <c r="L407" s="514">
        <v>3648</v>
      </c>
      <c r="M407" s="515">
        <v>2736</v>
      </c>
      <c r="N407" s="517">
        <f t="shared" si="332"/>
        <v>9.9809280000000005</v>
      </c>
      <c r="O407" s="518">
        <f t="shared" si="320"/>
        <v>2.0285087719298249</v>
      </c>
      <c r="P407" s="519"/>
      <c r="Q407" s="520"/>
      <c r="R407" s="520"/>
      <c r="S407" s="521"/>
      <c r="T407" s="519"/>
      <c r="U407" s="522"/>
      <c r="V407" s="522"/>
      <c r="W407" s="521"/>
      <c r="X407" s="519"/>
      <c r="Y407" s="523">
        <f t="shared" si="333"/>
        <v>0</v>
      </c>
      <c r="Z407" s="524" t="e">
        <f t="shared" si="334"/>
        <v>#DIV/0!</v>
      </c>
      <c r="AA407" s="523" t="e">
        <f t="shared" si="335"/>
        <v>#DIV/0!</v>
      </c>
      <c r="AB407" s="525"/>
      <c r="AC407" s="520"/>
      <c r="AD407" s="520"/>
      <c r="AE407" s="526"/>
      <c r="AF407" s="527"/>
      <c r="AG407" s="528" t="e">
        <f t="shared" si="336"/>
        <v>#NUM!</v>
      </c>
      <c r="AH407" s="525" t="e">
        <f t="shared" si="321"/>
        <v>#DIV/0!</v>
      </c>
      <c r="AI407" s="529" t="e">
        <f t="shared" si="322"/>
        <v>#DIV/0!</v>
      </c>
    </row>
    <row r="408" spans="1:35" ht="40.5" customHeight="1" x14ac:dyDescent="0.15">
      <c r="A408" s="555" t="s">
        <v>146</v>
      </c>
      <c r="B408" s="558" t="s">
        <v>51</v>
      </c>
      <c r="C408" s="560" t="s">
        <v>223</v>
      </c>
      <c r="D408" s="535" t="s">
        <v>598</v>
      </c>
      <c r="E408" s="118"/>
      <c r="F408" s="119">
        <v>41883</v>
      </c>
      <c r="G408" s="120">
        <v>550</v>
      </c>
      <c r="H408" s="380" t="s">
        <v>599</v>
      </c>
      <c r="I408" s="121">
        <v>6.2</v>
      </c>
      <c r="J408" s="122">
        <v>4.5</v>
      </c>
      <c r="K408" s="381" t="s">
        <v>521</v>
      </c>
      <c r="L408" s="121">
        <v>4768</v>
      </c>
      <c r="M408" s="122">
        <v>3516</v>
      </c>
      <c r="N408" s="124">
        <f t="shared" si="332"/>
        <v>16.764288000000001</v>
      </c>
      <c r="O408" s="125">
        <f t="shared" ref="O408" si="340">I408/L408*1000</f>
        <v>1.3003355704697988</v>
      </c>
      <c r="P408" s="126">
        <v>39</v>
      </c>
      <c r="Q408" s="127">
        <v>19.2</v>
      </c>
      <c r="R408" s="127">
        <v>10.8</v>
      </c>
      <c r="S408" s="128">
        <v>127</v>
      </c>
      <c r="T408" s="126">
        <v>106</v>
      </c>
      <c r="U408" s="129">
        <v>867</v>
      </c>
      <c r="V408" s="129">
        <v>3548</v>
      </c>
      <c r="W408" s="128">
        <v>3548</v>
      </c>
      <c r="X408" s="126">
        <v>4658</v>
      </c>
      <c r="Y408" s="130">
        <f t="shared" si="333"/>
        <v>2754.7906397502597</v>
      </c>
      <c r="Z408" s="131">
        <f t="shared" si="334"/>
        <v>3427.5849056603774</v>
      </c>
      <c r="AA408" s="130">
        <f t="shared" si="335"/>
        <v>2027.1100934011347</v>
      </c>
      <c r="AB408" s="132">
        <v>2.2999999999999998</v>
      </c>
      <c r="AC408" s="127">
        <v>1.9</v>
      </c>
      <c r="AD408" s="127">
        <v>1.7</v>
      </c>
      <c r="AE408" s="133">
        <v>1.7</v>
      </c>
      <c r="AF408" s="134">
        <v>0.98399999999999999</v>
      </c>
      <c r="AG408" s="135">
        <f t="shared" ref="AG408:AG409" si="341">20*LOG(AF408/100)</f>
        <v>-40.140098031373171</v>
      </c>
      <c r="AH408" s="132">
        <f t="shared" ref="AH408" si="342">(LOG(Z408/AB408))/(LOG(2))</f>
        <v>10.541342827340266</v>
      </c>
      <c r="AI408" s="136">
        <f t="shared" ref="AI408" si="343">20*LOG(Z408/AB408)</f>
        <v>63.465207712135587</v>
      </c>
    </row>
    <row r="409" spans="1:35" ht="40.5" customHeight="1" x14ac:dyDescent="0.15">
      <c r="A409" s="556"/>
      <c r="B409" s="559"/>
      <c r="C409" s="561"/>
      <c r="D409" s="536" t="s">
        <v>600</v>
      </c>
      <c r="E409" s="158"/>
      <c r="F409" s="159">
        <v>41153</v>
      </c>
      <c r="G409" s="160">
        <v>480</v>
      </c>
      <c r="H409" s="250" t="s">
        <v>83</v>
      </c>
      <c r="I409" s="161">
        <v>6.2</v>
      </c>
      <c r="J409" s="162">
        <v>4.5</v>
      </c>
      <c r="K409" s="163" t="s">
        <v>521</v>
      </c>
      <c r="L409" s="161">
        <v>4176</v>
      </c>
      <c r="M409" s="162">
        <v>3062</v>
      </c>
      <c r="N409" s="164">
        <f t="shared" ref="N409" si="344">L409*M409/1000000</f>
        <v>12.786911999999999</v>
      </c>
      <c r="O409" s="165">
        <f t="shared" si="320"/>
        <v>1.4846743295019158</v>
      </c>
      <c r="P409" s="166">
        <v>47</v>
      </c>
      <c r="Q409" s="167">
        <v>20.3</v>
      </c>
      <c r="R409" s="167">
        <v>11.2</v>
      </c>
      <c r="S409" s="168">
        <v>179</v>
      </c>
      <c r="T409" s="166">
        <v>87</v>
      </c>
      <c r="U409" s="169">
        <v>923</v>
      </c>
      <c r="V409" s="169">
        <v>3781</v>
      </c>
      <c r="W409" s="168">
        <v>7332</v>
      </c>
      <c r="X409" s="166">
        <v>8311</v>
      </c>
      <c r="Y409" s="170">
        <f t="shared" si="287"/>
        <v>3770.4300087408947</v>
      </c>
      <c r="Z409" s="171">
        <f t="shared" si="288"/>
        <v>7451.2413793103451</v>
      </c>
      <c r="AA409" s="170">
        <f t="shared" ref="AA409" si="345">Z409/(O409)^2</f>
        <v>3380.3855250780439</v>
      </c>
      <c r="AB409" s="172">
        <v>3.6</v>
      </c>
      <c r="AC409" s="167">
        <v>2.2000000000000002</v>
      </c>
      <c r="AD409" s="167">
        <v>2.2000000000000002</v>
      </c>
      <c r="AE409" s="173">
        <v>2</v>
      </c>
      <c r="AF409" s="174">
        <v>0.65900000000000003</v>
      </c>
      <c r="AG409" s="175">
        <f t="shared" si="341"/>
        <v>-43.622291708119796</v>
      </c>
      <c r="AH409" s="172">
        <f t="shared" si="321"/>
        <v>11.015268177182834</v>
      </c>
      <c r="AI409" s="176">
        <f t="shared" si="322"/>
        <v>66.318522632298766</v>
      </c>
    </row>
    <row r="410" spans="1:35" ht="40.5" customHeight="1" x14ac:dyDescent="0.15">
      <c r="A410" s="556"/>
      <c r="B410" s="537" t="s">
        <v>147</v>
      </c>
      <c r="C410" s="506" t="s">
        <v>223</v>
      </c>
      <c r="D410" s="331" t="s">
        <v>218</v>
      </c>
      <c r="E410" s="332"/>
      <c r="F410" s="333">
        <v>42401</v>
      </c>
      <c r="G410" s="334">
        <v>500</v>
      </c>
      <c r="H410" s="335" t="s">
        <v>208</v>
      </c>
      <c r="I410" s="336">
        <v>6.2</v>
      </c>
      <c r="J410" s="337">
        <v>4.5</v>
      </c>
      <c r="K410" s="338" t="s">
        <v>521</v>
      </c>
      <c r="L410" s="336">
        <v>5184</v>
      </c>
      <c r="M410" s="337">
        <v>3888</v>
      </c>
      <c r="N410" s="339">
        <f t="shared" ref="N410:N412" si="346">L410*M410/1000000</f>
        <v>20.155391999999999</v>
      </c>
      <c r="O410" s="340">
        <f t="shared" si="320"/>
        <v>1.1959876543209877</v>
      </c>
      <c r="P410" s="341"/>
      <c r="Q410" s="342"/>
      <c r="R410" s="342"/>
      <c r="S410" s="343"/>
      <c r="T410" s="341"/>
      <c r="U410" s="344"/>
      <c r="V410" s="344"/>
      <c r="W410" s="343"/>
      <c r="X410" s="341"/>
      <c r="Y410" s="345">
        <f t="shared" ref="Y410:Y412" si="347">X410/(O410)^2</f>
        <v>0</v>
      </c>
      <c r="Z410" s="346" t="e">
        <f t="shared" ref="Z410:Z412" si="348">78*X410/T410</f>
        <v>#DIV/0!</v>
      </c>
      <c r="AA410" s="345" t="e">
        <f t="shared" ref="AA410:AA412" si="349">Z410/(O410)^2</f>
        <v>#DIV/0!</v>
      </c>
      <c r="AB410" s="348"/>
      <c r="AC410" s="342"/>
      <c r="AD410" s="342"/>
      <c r="AE410" s="435"/>
      <c r="AF410" s="436"/>
      <c r="AG410" s="347" t="e">
        <f t="shared" ref="AG410:AG412" si="350">20*LOG(AF410/100)</f>
        <v>#NUM!</v>
      </c>
      <c r="AH410" s="348" t="e">
        <f t="shared" si="321"/>
        <v>#DIV/0!</v>
      </c>
      <c r="AI410" s="349" t="e">
        <f t="shared" si="322"/>
        <v>#DIV/0!</v>
      </c>
    </row>
    <row r="411" spans="1:35" ht="40.5" customHeight="1" x14ac:dyDescent="0.15">
      <c r="A411" s="556"/>
      <c r="B411" s="591" t="s">
        <v>296</v>
      </c>
      <c r="C411" s="553" t="s">
        <v>223</v>
      </c>
      <c r="D411" s="279" t="s">
        <v>665</v>
      </c>
      <c r="E411" s="178"/>
      <c r="F411" s="179">
        <v>42826</v>
      </c>
      <c r="G411" s="180">
        <v>450</v>
      </c>
      <c r="H411" s="181" t="s">
        <v>329</v>
      </c>
      <c r="I411" s="182">
        <v>6.2</v>
      </c>
      <c r="J411" s="183">
        <v>4.5</v>
      </c>
      <c r="K411" s="280" t="s">
        <v>521</v>
      </c>
      <c r="L411" s="182">
        <v>5184</v>
      </c>
      <c r="M411" s="183">
        <v>3888</v>
      </c>
      <c r="N411" s="185">
        <f t="shared" ref="N411" si="351">L411*M411/1000000</f>
        <v>20.155391999999999</v>
      </c>
      <c r="O411" s="186">
        <f t="shared" si="320"/>
        <v>1.1959876543209877</v>
      </c>
      <c r="P411" s="187"/>
      <c r="Q411" s="188"/>
      <c r="R411" s="188"/>
      <c r="S411" s="189"/>
      <c r="T411" s="187"/>
      <c r="U411" s="190"/>
      <c r="V411" s="190"/>
      <c r="W411" s="189"/>
      <c r="X411" s="187"/>
      <c r="Y411" s="191">
        <f t="shared" ref="Y411" si="352">X411/(O411)^2</f>
        <v>0</v>
      </c>
      <c r="Z411" s="192" t="e">
        <f t="shared" ref="Z411" si="353">78*X411/T411</f>
        <v>#DIV/0!</v>
      </c>
      <c r="AA411" s="191" t="e">
        <f t="shared" ref="AA411" si="354">Z411/(O411)^2</f>
        <v>#DIV/0!</v>
      </c>
      <c r="AB411" s="193"/>
      <c r="AC411" s="188"/>
      <c r="AD411" s="188"/>
      <c r="AE411" s="194"/>
      <c r="AF411" s="195"/>
      <c r="AG411" s="196" t="e">
        <f t="shared" ref="AG411" si="355">20*LOG(AF411/100)</f>
        <v>#NUM!</v>
      </c>
      <c r="AH411" s="193" t="e">
        <f t="shared" si="321"/>
        <v>#DIV/0!</v>
      </c>
      <c r="AI411" s="197" t="e">
        <f t="shared" si="322"/>
        <v>#DIV/0!</v>
      </c>
    </row>
    <row r="412" spans="1:35" ht="40.5" customHeight="1" x14ac:dyDescent="0.15">
      <c r="A412" s="556"/>
      <c r="B412" s="581"/>
      <c r="C412" s="592"/>
      <c r="D412" s="325" t="s">
        <v>663</v>
      </c>
      <c r="E412" s="138"/>
      <c r="F412" s="139">
        <v>42736</v>
      </c>
      <c r="G412" s="140">
        <v>400</v>
      </c>
      <c r="H412" s="137" t="s">
        <v>329</v>
      </c>
      <c r="I412" s="141">
        <v>6.2</v>
      </c>
      <c r="J412" s="142">
        <v>4.5</v>
      </c>
      <c r="K412" s="143" t="s">
        <v>521</v>
      </c>
      <c r="L412" s="141">
        <v>4896</v>
      </c>
      <c r="M412" s="142">
        <v>3672</v>
      </c>
      <c r="N412" s="144">
        <f t="shared" si="346"/>
        <v>17.978111999999999</v>
      </c>
      <c r="O412" s="145">
        <f t="shared" ref="O412" si="356">I412/L412*1000</f>
        <v>1.2663398692810459</v>
      </c>
      <c r="P412" s="146"/>
      <c r="Q412" s="147"/>
      <c r="R412" s="147"/>
      <c r="S412" s="148"/>
      <c r="T412" s="146"/>
      <c r="U412" s="149"/>
      <c r="V412" s="149"/>
      <c r="W412" s="148"/>
      <c r="X412" s="146"/>
      <c r="Y412" s="150">
        <f t="shared" si="347"/>
        <v>0</v>
      </c>
      <c r="Z412" s="151" t="e">
        <f t="shared" si="348"/>
        <v>#DIV/0!</v>
      </c>
      <c r="AA412" s="150" t="e">
        <f t="shared" si="349"/>
        <v>#DIV/0!</v>
      </c>
      <c r="AB412" s="152"/>
      <c r="AC412" s="147"/>
      <c r="AD412" s="147"/>
      <c r="AE412" s="153"/>
      <c r="AF412" s="154"/>
      <c r="AG412" s="155" t="e">
        <f t="shared" si="350"/>
        <v>#NUM!</v>
      </c>
      <c r="AH412" s="152" t="e">
        <f t="shared" ref="AH412" si="357">(LOG(Z412/AB412))/(LOG(2))</f>
        <v>#DIV/0!</v>
      </c>
      <c r="AI412" s="156" t="e">
        <f t="shared" ref="AI412" si="358">20*LOG(Z412/AB412)</f>
        <v>#DIV/0!</v>
      </c>
    </row>
    <row r="413" spans="1:35" ht="40.5" customHeight="1" x14ac:dyDescent="0.15">
      <c r="A413" s="556"/>
      <c r="B413" s="581"/>
      <c r="C413" s="592"/>
      <c r="D413" s="326" t="s">
        <v>333</v>
      </c>
      <c r="E413" s="138"/>
      <c r="F413" s="139">
        <v>42370</v>
      </c>
      <c r="G413" s="140">
        <v>450</v>
      </c>
      <c r="H413" s="137" t="s">
        <v>329</v>
      </c>
      <c r="I413" s="141">
        <v>6.2</v>
      </c>
      <c r="J413" s="142">
        <v>4.5</v>
      </c>
      <c r="K413" s="143" t="s">
        <v>521</v>
      </c>
      <c r="L413" s="141">
        <v>4896</v>
      </c>
      <c r="M413" s="142">
        <v>3672</v>
      </c>
      <c r="N413" s="144">
        <f t="shared" ref="N413:N416" si="359">L413*M413/1000000</f>
        <v>17.978111999999999</v>
      </c>
      <c r="O413" s="145">
        <f t="shared" si="320"/>
        <v>1.2663398692810459</v>
      </c>
      <c r="P413" s="146"/>
      <c r="Q413" s="147"/>
      <c r="R413" s="147"/>
      <c r="S413" s="148"/>
      <c r="T413" s="146"/>
      <c r="U413" s="149"/>
      <c r="V413" s="149"/>
      <c r="W413" s="148"/>
      <c r="X413" s="146"/>
      <c r="Y413" s="150">
        <f t="shared" ref="Y413:Y416" si="360">X413/(O413)^2</f>
        <v>0</v>
      </c>
      <c r="Z413" s="151" t="e">
        <f t="shared" ref="Z413:Z416" si="361">78*X413/T413</f>
        <v>#DIV/0!</v>
      </c>
      <c r="AA413" s="150" t="e">
        <f t="shared" ref="AA413:AA416" si="362">Z413/(O413)^2</f>
        <v>#DIV/0!</v>
      </c>
      <c r="AB413" s="152"/>
      <c r="AC413" s="147"/>
      <c r="AD413" s="147"/>
      <c r="AE413" s="153"/>
      <c r="AF413" s="154"/>
      <c r="AG413" s="155" t="e">
        <f t="shared" ref="AG413:AG416" si="363">20*LOG(AF413/100)</f>
        <v>#NUM!</v>
      </c>
      <c r="AH413" s="152" t="e">
        <f t="shared" si="321"/>
        <v>#DIV/0!</v>
      </c>
      <c r="AI413" s="156" t="e">
        <f t="shared" si="322"/>
        <v>#DIV/0!</v>
      </c>
    </row>
    <row r="414" spans="1:35" ht="40.5" customHeight="1" x14ac:dyDescent="0.15">
      <c r="A414" s="556"/>
      <c r="B414" s="581"/>
      <c r="C414" s="592"/>
      <c r="D414" s="326" t="s">
        <v>336</v>
      </c>
      <c r="E414" s="138"/>
      <c r="F414" s="139">
        <v>42186</v>
      </c>
      <c r="G414" s="140">
        <v>600</v>
      </c>
      <c r="H414" s="137" t="s">
        <v>329</v>
      </c>
      <c r="I414" s="141">
        <v>6.2</v>
      </c>
      <c r="J414" s="142">
        <v>4.5</v>
      </c>
      <c r="K414" s="143" t="s">
        <v>521</v>
      </c>
      <c r="L414" s="141">
        <v>4000</v>
      </c>
      <c r="M414" s="142">
        <v>3000</v>
      </c>
      <c r="N414" s="144">
        <f t="shared" si="359"/>
        <v>12</v>
      </c>
      <c r="O414" s="145">
        <f t="shared" si="320"/>
        <v>1.55</v>
      </c>
      <c r="P414" s="146">
        <v>38</v>
      </c>
      <c r="Q414" s="147">
        <v>19.3</v>
      </c>
      <c r="R414" s="147">
        <v>11</v>
      </c>
      <c r="S414" s="148">
        <v>97</v>
      </c>
      <c r="T414" s="146">
        <v>78</v>
      </c>
      <c r="U414" s="149">
        <v>641</v>
      </c>
      <c r="V414" s="149">
        <v>2448</v>
      </c>
      <c r="W414" s="148">
        <v>2448</v>
      </c>
      <c r="X414" s="146">
        <v>4981</v>
      </c>
      <c r="Y414" s="150">
        <f t="shared" si="360"/>
        <v>2073.2570239334023</v>
      </c>
      <c r="Z414" s="151">
        <f t="shared" si="361"/>
        <v>4981</v>
      </c>
      <c r="AA414" s="150">
        <f t="shared" si="362"/>
        <v>2073.2570239334023</v>
      </c>
      <c r="AB414" s="152">
        <v>2.5</v>
      </c>
      <c r="AC414" s="147">
        <v>2</v>
      </c>
      <c r="AD414" s="147">
        <v>2.1</v>
      </c>
      <c r="AE414" s="153">
        <v>2.1</v>
      </c>
      <c r="AF414" s="154">
        <v>0.79</v>
      </c>
      <c r="AG414" s="155">
        <f t="shared" si="363"/>
        <v>-42.047458174191171</v>
      </c>
      <c r="AH414" s="152">
        <f t="shared" si="321"/>
        <v>10.960291600785224</v>
      </c>
      <c r="AI414" s="156">
        <f t="shared" si="322"/>
        <v>65.987530661206918</v>
      </c>
    </row>
    <row r="415" spans="1:35" ht="40.5" customHeight="1" x14ac:dyDescent="0.15">
      <c r="A415" s="556"/>
      <c r="B415" s="581"/>
      <c r="C415" s="592"/>
      <c r="D415" s="137" t="s">
        <v>326</v>
      </c>
      <c r="E415" s="138"/>
      <c r="F415" s="139">
        <v>42005</v>
      </c>
      <c r="G415" s="140">
        <v>400</v>
      </c>
      <c r="H415" s="137" t="s">
        <v>329</v>
      </c>
      <c r="I415" s="141">
        <v>6.2</v>
      </c>
      <c r="J415" s="142">
        <v>4.5</v>
      </c>
      <c r="K415" s="143" t="s">
        <v>521</v>
      </c>
      <c r="L415" s="141">
        <v>4016</v>
      </c>
      <c r="M415" s="142">
        <v>3016</v>
      </c>
      <c r="N415" s="144">
        <f t="shared" si="359"/>
        <v>12.112256</v>
      </c>
      <c r="O415" s="145">
        <f t="shared" si="320"/>
        <v>1.5438247011952191</v>
      </c>
      <c r="P415" s="146">
        <v>44</v>
      </c>
      <c r="Q415" s="147">
        <v>20</v>
      </c>
      <c r="R415" s="147">
        <v>11.2</v>
      </c>
      <c r="S415" s="148">
        <v>138</v>
      </c>
      <c r="T415" s="146">
        <v>75</v>
      </c>
      <c r="U415" s="149">
        <v>689</v>
      </c>
      <c r="V415" s="149">
        <v>2826</v>
      </c>
      <c r="W415" s="148">
        <v>5479</v>
      </c>
      <c r="X415" s="146">
        <v>7197</v>
      </c>
      <c r="Y415" s="150">
        <f t="shared" si="360"/>
        <v>3019.6425190426639</v>
      </c>
      <c r="Z415" s="151">
        <f t="shared" si="361"/>
        <v>7484.88</v>
      </c>
      <c r="AA415" s="150">
        <f t="shared" si="362"/>
        <v>3140.4282198043707</v>
      </c>
      <c r="AB415" s="152">
        <v>3.5060712597358088</v>
      </c>
      <c r="AC415" s="147">
        <v>2.9860589814013072</v>
      </c>
      <c r="AD415" s="147">
        <v>2.9256408353562091</v>
      </c>
      <c r="AE415" s="153">
        <v>3.2099492946296668</v>
      </c>
      <c r="AF415" s="154">
        <v>0.86662341324795356</v>
      </c>
      <c r="AG415" s="155">
        <f t="shared" si="363"/>
        <v>-41.243391639357768</v>
      </c>
      <c r="AH415" s="152">
        <f t="shared" si="321"/>
        <v>11.059908152687184</v>
      </c>
      <c r="AI415" s="156">
        <f t="shared" si="322"/>
        <v>66.587282064949065</v>
      </c>
    </row>
    <row r="416" spans="1:35" ht="40.5" customHeight="1" x14ac:dyDescent="0.15">
      <c r="A416" s="556"/>
      <c r="B416" s="581"/>
      <c r="C416" s="592"/>
      <c r="D416" s="137" t="s">
        <v>340</v>
      </c>
      <c r="E416" s="138"/>
      <c r="F416" s="139">
        <v>41640</v>
      </c>
      <c r="G416" s="140">
        <v>450</v>
      </c>
      <c r="H416" s="137" t="s">
        <v>329</v>
      </c>
      <c r="I416" s="141">
        <v>6.2</v>
      </c>
      <c r="J416" s="142">
        <v>4.5</v>
      </c>
      <c r="K416" s="143" t="s">
        <v>521</v>
      </c>
      <c r="L416" s="141">
        <v>4896</v>
      </c>
      <c r="M416" s="142">
        <v>3672</v>
      </c>
      <c r="N416" s="144">
        <f t="shared" si="359"/>
        <v>17.978111999999999</v>
      </c>
      <c r="O416" s="145">
        <f t="shared" si="320"/>
        <v>1.2663398692810459</v>
      </c>
      <c r="P416" s="146"/>
      <c r="Q416" s="147"/>
      <c r="R416" s="147"/>
      <c r="S416" s="148"/>
      <c r="T416" s="146"/>
      <c r="U416" s="149"/>
      <c r="V416" s="149"/>
      <c r="W416" s="148"/>
      <c r="X416" s="146"/>
      <c r="Y416" s="150">
        <f t="shared" si="360"/>
        <v>0</v>
      </c>
      <c r="Z416" s="151" t="e">
        <f t="shared" si="361"/>
        <v>#DIV/0!</v>
      </c>
      <c r="AA416" s="150" t="e">
        <f t="shared" si="362"/>
        <v>#DIV/0!</v>
      </c>
      <c r="AB416" s="152"/>
      <c r="AC416" s="147"/>
      <c r="AD416" s="147"/>
      <c r="AE416" s="153"/>
      <c r="AF416" s="154"/>
      <c r="AG416" s="155" t="e">
        <f t="shared" si="363"/>
        <v>#NUM!</v>
      </c>
      <c r="AH416" s="152" t="e">
        <f t="shared" si="321"/>
        <v>#DIV/0!</v>
      </c>
      <c r="AI416" s="156" t="e">
        <f t="shared" si="322"/>
        <v>#DIV/0!</v>
      </c>
    </row>
    <row r="417" spans="1:35" ht="40.5" customHeight="1" x14ac:dyDescent="0.15">
      <c r="A417" s="556"/>
      <c r="B417" s="581"/>
      <c r="C417" s="592"/>
      <c r="D417" s="137" t="s">
        <v>313</v>
      </c>
      <c r="E417" s="138"/>
      <c r="F417" s="139">
        <v>41456</v>
      </c>
      <c r="G417" s="140">
        <v>399</v>
      </c>
      <c r="H417" s="137" t="s">
        <v>83</v>
      </c>
      <c r="I417" s="141">
        <v>6.2</v>
      </c>
      <c r="J417" s="142">
        <v>4.5</v>
      </c>
      <c r="K417" s="143" t="s">
        <v>521</v>
      </c>
      <c r="L417" s="141">
        <v>4624</v>
      </c>
      <c r="M417" s="142">
        <v>3472</v>
      </c>
      <c r="N417" s="144">
        <f t="shared" ref="N417:N424" si="364">L417*M417/1000000</f>
        <v>16.054528000000001</v>
      </c>
      <c r="O417" s="145">
        <f t="shared" si="320"/>
        <v>1.3408304498269896</v>
      </c>
      <c r="P417" s="146">
        <v>41</v>
      </c>
      <c r="Q417" s="147">
        <v>19.399999999999999</v>
      </c>
      <c r="R417" s="147">
        <v>10.8</v>
      </c>
      <c r="S417" s="148">
        <v>171</v>
      </c>
      <c r="T417" s="146">
        <v>124</v>
      </c>
      <c r="U417" s="149">
        <v>977</v>
      </c>
      <c r="V417" s="149">
        <v>3770</v>
      </c>
      <c r="W417" s="148">
        <v>3770</v>
      </c>
      <c r="X417" s="146">
        <v>6819</v>
      </c>
      <c r="Y417" s="150">
        <f t="shared" ref="Y417:Y424" si="365">X417/(O417)^2</f>
        <v>3792.9137082206034</v>
      </c>
      <c r="Z417" s="151">
        <f t="shared" ref="Z417:Z424" si="366">78*X417/T417</f>
        <v>4289.3709677419356</v>
      </c>
      <c r="AA417" s="150">
        <f t="shared" ref="AA417:AA424" si="367">Z417/(O417)^2</f>
        <v>2385.8650745258637</v>
      </c>
      <c r="AB417" s="152">
        <v>2.8014280189568894</v>
      </c>
      <c r="AC417" s="147">
        <v>2.4769064197367681</v>
      </c>
      <c r="AD417" s="147">
        <v>2.5452863863616515</v>
      </c>
      <c r="AE417" s="153">
        <v>2.5452863863616515</v>
      </c>
      <c r="AF417" s="154">
        <v>1.0261427767937024</v>
      </c>
      <c r="AG417" s="155">
        <f t="shared" ref="AG417:AG419" si="368">20*LOG(AF417/100)</f>
        <v>-39.775844151742703</v>
      </c>
      <c r="AH417" s="152">
        <f t="shared" si="321"/>
        <v>10.580387954169479</v>
      </c>
      <c r="AI417" s="156">
        <f t="shared" si="322"/>
        <v>63.70028279933755</v>
      </c>
    </row>
    <row r="418" spans="1:35" ht="40.5" customHeight="1" x14ac:dyDescent="0.15">
      <c r="A418" s="556"/>
      <c r="B418" s="581"/>
      <c r="C418" s="592"/>
      <c r="D418" s="137" t="s">
        <v>314</v>
      </c>
      <c r="E418" s="138"/>
      <c r="F418" s="139">
        <v>41091</v>
      </c>
      <c r="G418" s="140">
        <v>600</v>
      </c>
      <c r="H418" s="137" t="s">
        <v>83</v>
      </c>
      <c r="I418" s="141">
        <v>6.1</v>
      </c>
      <c r="J418" s="142">
        <v>4.5999999999999996</v>
      </c>
      <c r="K418" s="143" t="s">
        <v>521</v>
      </c>
      <c r="L418" s="141">
        <v>4016</v>
      </c>
      <c r="M418" s="142">
        <v>3016</v>
      </c>
      <c r="N418" s="144">
        <f t="shared" si="364"/>
        <v>12.112256</v>
      </c>
      <c r="O418" s="145">
        <f t="shared" si="320"/>
        <v>1.5189243027888446</v>
      </c>
      <c r="P418" s="146">
        <v>37</v>
      </c>
      <c r="Q418" s="147">
        <v>19.100000000000001</v>
      </c>
      <c r="R418" s="147">
        <v>10.8</v>
      </c>
      <c r="S418" s="148">
        <v>114</v>
      </c>
      <c r="T418" s="146">
        <v>96</v>
      </c>
      <c r="U418" s="149">
        <v>736</v>
      </c>
      <c r="V418" s="149">
        <v>3003</v>
      </c>
      <c r="W418" s="148">
        <v>6239</v>
      </c>
      <c r="X418" s="146">
        <v>5864</v>
      </c>
      <c r="Y418" s="150">
        <f t="shared" si="365"/>
        <v>2541.6848477291055</v>
      </c>
      <c r="Z418" s="151">
        <f t="shared" si="366"/>
        <v>4764.5</v>
      </c>
      <c r="AA418" s="150">
        <f t="shared" si="367"/>
        <v>2065.1189387798981</v>
      </c>
      <c r="AB418" s="152">
        <v>2.7419225785263053</v>
      </c>
      <c r="AC418" s="147">
        <v>2.1582996050332151</v>
      </c>
      <c r="AD418" s="147">
        <v>1.8647484362878943</v>
      </c>
      <c r="AE418" s="153">
        <v>1.8618399208692222</v>
      </c>
      <c r="AF418" s="154">
        <v>0.72658833052973537</v>
      </c>
      <c r="AG418" s="155">
        <f t="shared" si="368"/>
        <v>-42.774231629252483</v>
      </c>
      <c r="AH418" s="152">
        <f t="shared" si="321"/>
        <v>10.762921270808047</v>
      </c>
      <c r="AI418" s="156">
        <f t="shared" si="322"/>
        <v>64.799242869662351</v>
      </c>
    </row>
    <row r="419" spans="1:35" ht="40.5" customHeight="1" x14ac:dyDescent="0.15">
      <c r="A419" s="556"/>
      <c r="B419" s="581"/>
      <c r="C419" s="592"/>
      <c r="D419" s="137" t="s">
        <v>316</v>
      </c>
      <c r="E419" s="138"/>
      <c r="F419" s="139">
        <v>40756</v>
      </c>
      <c r="G419" s="140">
        <v>630</v>
      </c>
      <c r="H419" s="137" t="s">
        <v>83</v>
      </c>
      <c r="I419" s="141">
        <v>6.2</v>
      </c>
      <c r="J419" s="142">
        <v>4.5999999999999996</v>
      </c>
      <c r="K419" s="143" t="s">
        <v>521</v>
      </c>
      <c r="L419" s="141">
        <v>4016</v>
      </c>
      <c r="M419" s="142">
        <v>3016</v>
      </c>
      <c r="N419" s="144">
        <f t="shared" si="364"/>
        <v>12.112256</v>
      </c>
      <c r="O419" s="145">
        <f t="shared" si="320"/>
        <v>1.5438247011952191</v>
      </c>
      <c r="P419" s="146">
        <v>40</v>
      </c>
      <c r="Q419" s="147">
        <v>19.399999999999999</v>
      </c>
      <c r="R419" s="147">
        <v>10.9</v>
      </c>
      <c r="S419" s="148">
        <v>132</v>
      </c>
      <c r="T419" s="146">
        <v>100</v>
      </c>
      <c r="U419" s="149">
        <v>787</v>
      </c>
      <c r="V419" s="149">
        <v>2993</v>
      </c>
      <c r="W419" s="148">
        <v>2993</v>
      </c>
      <c r="X419" s="146">
        <v>6650</v>
      </c>
      <c r="Y419" s="150">
        <f t="shared" si="365"/>
        <v>2790.1379396462021</v>
      </c>
      <c r="Z419" s="151">
        <f t="shared" si="366"/>
        <v>5187</v>
      </c>
      <c r="AA419" s="150">
        <f t="shared" si="367"/>
        <v>2176.3075929240376</v>
      </c>
      <c r="AB419" s="152">
        <v>2.7223952767111665</v>
      </c>
      <c r="AC419" s="147">
        <v>2.5559578590071794</v>
      </c>
      <c r="AD419" s="147">
        <v>1.815421819827405</v>
      </c>
      <c r="AE419" s="153">
        <v>1.815421819827405</v>
      </c>
      <c r="AF419" s="154">
        <v>0.6843288526261242</v>
      </c>
      <c r="AG419" s="155">
        <f t="shared" si="368"/>
        <v>-43.294702978470539</v>
      </c>
      <c r="AH419" s="152">
        <f t="shared" si="321"/>
        <v>10.895808100986113</v>
      </c>
      <c r="AI419" s="156">
        <f t="shared" si="322"/>
        <v>65.599301307908419</v>
      </c>
    </row>
    <row r="420" spans="1:35" ht="40.5" customHeight="1" x14ac:dyDescent="0.15">
      <c r="A420" s="556"/>
      <c r="B420" s="582"/>
      <c r="C420" s="554"/>
      <c r="D420" s="157" t="s">
        <v>317</v>
      </c>
      <c r="E420" s="158"/>
      <c r="F420" s="159">
        <v>39630</v>
      </c>
      <c r="G420" s="160">
        <v>426</v>
      </c>
      <c r="H420" s="157" t="s">
        <v>139</v>
      </c>
      <c r="I420" s="161">
        <v>6</v>
      </c>
      <c r="J420" s="162">
        <v>5</v>
      </c>
      <c r="K420" s="163" t="s">
        <v>521</v>
      </c>
      <c r="L420" s="161">
        <v>3668</v>
      </c>
      <c r="M420" s="162">
        <v>2754</v>
      </c>
      <c r="N420" s="164">
        <f t="shared" si="364"/>
        <v>10.101672000000001</v>
      </c>
      <c r="O420" s="165">
        <f t="shared" si="320"/>
        <v>1.6357688113413305</v>
      </c>
      <c r="P420" s="166">
        <v>27</v>
      </c>
      <c r="Q420" s="167">
        <v>17.899999999999999</v>
      </c>
      <c r="R420" s="167">
        <v>10.1</v>
      </c>
      <c r="S420" s="168">
        <v>79</v>
      </c>
      <c r="T420" s="166">
        <v>117</v>
      </c>
      <c r="U420" s="169">
        <v>885</v>
      </c>
      <c r="V420" s="169" t="s">
        <v>293</v>
      </c>
      <c r="W420" s="168">
        <v>1735</v>
      </c>
      <c r="X420" s="166">
        <v>4933</v>
      </c>
      <c r="Y420" s="170">
        <f t="shared" si="365"/>
        <v>1843.6024164444445</v>
      </c>
      <c r="Z420" s="171">
        <f t="shared" si="366"/>
        <v>3288.6666666666665</v>
      </c>
      <c r="AA420" s="170">
        <f t="shared" si="367"/>
        <v>1229.0682776296296</v>
      </c>
      <c r="AB420" s="172">
        <v>2.9</v>
      </c>
      <c r="AC420" s="167" t="s">
        <v>341</v>
      </c>
      <c r="AD420" s="167" t="s">
        <v>341</v>
      </c>
      <c r="AE420" s="173" t="s">
        <v>341</v>
      </c>
      <c r="AF420" s="174" t="s">
        <v>341</v>
      </c>
      <c r="AG420" s="175" t="s">
        <v>341</v>
      </c>
      <c r="AH420" s="172">
        <f t="shared" si="321"/>
        <v>10.147234171033126</v>
      </c>
      <c r="AI420" s="176">
        <f t="shared" si="322"/>
        <v>61.092437170150077</v>
      </c>
    </row>
    <row r="421" spans="1:35" ht="40.5" customHeight="1" x14ac:dyDescent="0.15">
      <c r="A421" s="556"/>
      <c r="B421" s="575" t="s">
        <v>343</v>
      </c>
      <c r="C421" s="574" t="s">
        <v>223</v>
      </c>
      <c r="D421" s="253" t="s">
        <v>374</v>
      </c>
      <c r="E421" s="178"/>
      <c r="F421" s="179">
        <v>42401</v>
      </c>
      <c r="G421" s="180">
        <v>350</v>
      </c>
      <c r="H421" s="181" t="s">
        <v>140</v>
      </c>
      <c r="I421" s="182">
        <v>6.2</v>
      </c>
      <c r="J421" s="183">
        <v>4.5</v>
      </c>
      <c r="K421" s="280" t="s">
        <v>521</v>
      </c>
      <c r="L421" s="182">
        <v>4608</v>
      </c>
      <c r="M421" s="183">
        <v>3456</v>
      </c>
      <c r="N421" s="185">
        <f t="shared" si="364"/>
        <v>15.925248</v>
      </c>
      <c r="O421" s="186">
        <f t="shared" ref="O421:O424" si="369">I421/L421*1000</f>
        <v>1.3454861111111112</v>
      </c>
      <c r="P421" s="187"/>
      <c r="Q421" s="188"/>
      <c r="R421" s="188"/>
      <c r="S421" s="189"/>
      <c r="T421" s="187"/>
      <c r="U421" s="190"/>
      <c r="V421" s="190"/>
      <c r="W421" s="189"/>
      <c r="X421" s="187"/>
      <c r="Y421" s="191">
        <f t="shared" si="365"/>
        <v>0</v>
      </c>
      <c r="Z421" s="192" t="e">
        <f t="shared" si="366"/>
        <v>#DIV/0!</v>
      </c>
      <c r="AA421" s="191" t="e">
        <f t="shared" si="367"/>
        <v>#DIV/0!</v>
      </c>
      <c r="AB421" s="193"/>
      <c r="AC421" s="188"/>
      <c r="AD421" s="188"/>
      <c r="AE421" s="194"/>
      <c r="AF421" s="195"/>
      <c r="AG421" s="196" t="e">
        <f t="shared" ref="AG421:AG424" si="370">20*LOG(AF421/100)</f>
        <v>#NUM!</v>
      </c>
      <c r="AH421" s="193" t="e">
        <f t="shared" ref="AH421:AH424" si="371">(LOG(Z421/AB421))/(LOG(2))</f>
        <v>#DIV/0!</v>
      </c>
      <c r="AI421" s="197" t="e">
        <f t="shared" ref="AI421:AI424" si="372">20*LOG(Z421/AB421)</f>
        <v>#DIV/0!</v>
      </c>
    </row>
    <row r="422" spans="1:35" ht="40.5" customHeight="1" x14ac:dyDescent="0.15">
      <c r="A422" s="556"/>
      <c r="B422" s="576"/>
      <c r="C422" s="562"/>
      <c r="D422" s="326" t="s">
        <v>376</v>
      </c>
      <c r="E422" s="138"/>
      <c r="F422" s="139">
        <v>42064</v>
      </c>
      <c r="G422" s="140">
        <v>400</v>
      </c>
      <c r="H422" s="137" t="s">
        <v>140</v>
      </c>
      <c r="I422" s="141">
        <v>6.2</v>
      </c>
      <c r="J422" s="142">
        <v>4.5</v>
      </c>
      <c r="K422" s="143" t="s">
        <v>521</v>
      </c>
      <c r="L422" s="141">
        <v>4608</v>
      </c>
      <c r="M422" s="142">
        <v>3456</v>
      </c>
      <c r="N422" s="144">
        <f t="shared" si="364"/>
        <v>15.925248</v>
      </c>
      <c r="O422" s="145">
        <f t="shared" si="369"/>
        <v>1.3454861111111112</v>
      </c>
      <c r="P422" s="146"/>
      <c r="Q422" s="147"/>
      <c r="R422" s="147"/>
      <c r="S422" s="148"/>
      <c r="T422" s="146"/>
      <c r="U422" s="149"/>
      <c r="V422" s="149"/>
      <c r="W422" s="148"/>
      <c r="X422" s="146"/>
      <c r="Y422" s="150">
        <f t="shared" si="365"/>
        <v>0</v>
      </c>
      <c r="Z422" s="151" t="e">
        <f t="shared" si="366"/>
        <v>#DIV/0!</v>
      </c>
      <c r="AA422" s="150" t="e">
        <f t="shared" si="367"/>
        <v>#DIV/0!</v>
      </c>
      <c r="AB422" s="152"/>
      <c r="AC422" s="147"/>
      <c r="AD422" s="147"/>
      <c r="AE422" s="153"/>
      <c r="AF422" s="154"/>
      <c r="AG422" s="155" t="e">
        <f t="shared" si="370"/>
        <v>#NUM!</v>
      </c>
      <c r="AH422" s="152" t="e">
        <f t="shared" si="371"/>
        <v>#DIV/0!</v>
      </c>
      <c r="AI422" s="156" t="e">
        <f t="shared" si="372"/>
        <v>#DIV/0!</v>
      </c>
    </row>
    <row r="423" spans="1:35" ht="40.5" customHeight="1" x14ac:dyDescent="0.15">
      <c r="A423" s="556"/>
      <c r="B423" s="576"/>
      <c r="C423" s="562"/>
      <c r="D423" s="326" t="s">
        <v>378</v>
      </c>
      <c r="E423" s="138"/>
      <c r="F423" s="139">
        <v>41275</v>
      </c>
      <c r="G423" s="140">
        <v>550</v>
      </c>
      <c r="H423" s="137" t="s">
        <v>140</v>
      </c>
      <c r="I423" s="141">
        <v>6.2</v>
      </c>
      <c r="J423" s="142">
        <v>4.5</v>
      </c>
      <c r="K423" s="143" t="s">
        <v>521</v>
      </c>
      <c r="L423" s="141">
        <v>3968</v>
      </c>
      <c r="M423" s="142">
        <v>2976</v>
      </c>
      <c r="N423" s="144">
        <f t="shared" si="364"/>
        <v>11.808768000000001</v>
      </c>
      <c r="O423" s="145">
        <f t="shared" si="369"/>
        <v>1.5625</v>
      </c>
      <c r="P423" s="146"/>
      <c r="Q423" s="147"/>
      <c r="R423" s="147"/>
      <c r="S423" s="148"/>
      <c r="T423" s="146"/>
      <c r="U423" s="149"/>
      <c r="V423" s="149"/>
      <c r="W423" s="148"/>
      <c r="X423" s="146"/>
      <c r="Y423" s="150">
        <f t="shared" si="365"/>
        <v>0</v>
      </c>
      <c r="Z423" s="151" t="e">
        <f t="shared" si="366"/>
        <v>#DIV/0!</v>
      </c>
      <c r="AA423" s="150" t="e">
        <f t="shared" si="367"/>
        <v>#DIV/0!</v>
      </c>
      <c r="AB423" s="152"/>
      <c r="AC423" s="147"/>
      <c r="AD423" s="147"/>
      <c r="AE423" s="153"/>
      <c r="AF423" s="154"/>
      <c r="AG423" s="155" t="e">
        <f t="shared" si="370"/>
        <v>#NUM!</v>
      </c>
      <c r="AH423" s="152" t="e">
        <f t="shared" si="371"/>
        <v>#DIV/0!</v>
      </c>
      <c r="AI423" s="156" t="e">
        <f t="shared" si="372"/>
        <v>#DIV/0!</v>
      </c>
    </row>
    <row r="424" spans="1:35" ht="40.5" customHeight="1" x14ac:dyDescent="0.15">
      <c r="A424" s="556"/>
      <c r="B424" s="576"/>
      <c r="C424" s="562"/>
      <c r="D424" s="326" t="s">
        <v>369</v>
      </c>
      <c r="E424" s="138"/>
      <c r="F424" s="139">
        <v>39661</v>
      </c>
      <c r="G424" s="140">
        <v>433</v>
      </c>
      <c r="H424" s="137" t="s">
        <v>205</v>
      </c>
      <c r="I424" s="141">
        <v>6</v>
      </c>
      <c r="J424" s="142">
        <v>5</v>
      </c>
      <c r="K424" s="143" t="s">
        <v>521</v>
      </c>
      <c r="L424" s="141">
        <v>3664</v>
      </c>
      <c r="M424" s="142">
        <v>2742</v>
      </c>
      <c r="N424" s="144">
        <f t="shared" si="364"/>
        <v>10.046688</v>
      </c>
      <c r="O424" s="145">
        <f t="shared" si="369"/>
        <v>1.6375545851528384</v>
      </c>
      <c r="P424" s="146">
        <v>30</v>
      </c>
      <c r="Q424" s="147">
        <v>18.7</v>
      </c>
      <c r="R424" s="147">
        <v>10.1</v>
      </c>
      <c r="S424" s="148">
        <v>68</v>
      </c>
      <c r="T424" s="146">
        <v>60</v>
      </c>
      <c r="U424" s="149">
        <v>620</v>
      </c>
      <c r="V424" s="149" t="s">
        <v>222</v>
      </c>
      <c r="W424" s="148">
        <v>1213</v>
      </c>
      <c r="X424" s="146">
        <v>4407</v>
      </c>
      <c r="Y424" s="150">
        <f t="shared" si="365"/>
        <v>1643.4310186666667</v>
      </c>
      <c r="Z424" s="151">
        <f t="shared" si="366"/>
        <v>5729.1</v>
      </c>
      <c r="AA424" s="150">
        <f t="shared" si="367"/>
        <v>2136.4603242666667</v>
      </c>
      <c r="AB424" s="152">
        <v>5.2052977254848569</v>
      </c>
      <c r="AC424" s="147">
        <v>3.9260184719405129</v>
      </c>
      <c r="AD424" s="147">
        <v>5.1065938495147973</v>
      </c>
      <c r="AE424" s="153">
        <v>5.1065938495147973</v>
      </c>
      <c r="AF424" s="154">
        <v>0.536734595585177</v>
      </c>
      <c r="AG424" s="155">
        <f t="shared" si="370"/>
        <v>-45.404808221424645</v>
      </c>
      <c r="AH424" s="152">
        <f t="shared" si="371"/>
        <v>10.104112121352955</v>
      </c>
      <c r="AI424" s="156">
        <f t="shared" si="372"/>
        <v>60.832816561585197</v>
      </c>
    </row>
    <row r="425" spans="1:35" ht="40.5" customHeight="1" x14ac:dyDescent="0.15">
      <c r="A425" s="556"/>
      <c r="B425" s="577"/>
      <c r="C425" s="561"/>
      <c r="D425" s="538" t="s">
        <v>368</v>
      </c>
      <c r="E425" s="158"/>
      <c r="F425" s="159">
        <v>39448</v>
      </c>
      <c r="G425" s="160">
        <v>520</v>
      </c>
      <c r="H425" s="157" t="s">
        <v>330</v>
      </c>
      <c r="I425" s="161">
        <v>6</v>
      </c>
      <c r="J425" s="162">
        <v>5</v>
      </c>
      <c r="K425" s="163" t="s">
        <v>521</v>
      </c>
      <c r="L425" s="161">
        <v>3664</v>
      </c>
      <c r="M425" s="162">
        <v>2742</v>
      </c>
      <c r="N425" s="164">
        <f t="shared" ref="N425" si="373">L425*M425/1000000</f>
        <v>10.046688</v>
      </c>
      <c r="O425" s="165">
        <f t="shared" si="320"/>
        <v>1.6375545851528384</v>
      </c>
      <c r="P425" s="166">
        <v>28</v>
      </c>
      <c r="Q425" s="167">
        <v>18.399999999999999</v>
      </c>
      <c r="R425" s="167">
        <v>10</v>
      </c>
      <c r="S425" s="168">
        <v>68</v>
      </c>
      <c r="T425" s="166">
        <v>64</v>
      </c>
      <c r="U425" s="169">
        <v>989</v>
      </c>
      <c r="V425" s="169" t="s">
        <v>381</v>
      </c>
      <c r="W425" s="168">
        <v>2015</v>
      </c>
      <c r="X425" s="166">
        <v>4158</v>
      </c>
      <c r="Y425" s="170">
        <f t="shared" ref="Y425" si="374">X425/(O425)^2</f>
        <v>1550.575488</v>
      </c>
      <c r="Z425" s="171">
        <f t="shared" ref="Z425" si="375">78*X425/T425</f>
        <v>5067.5625</v>
      </c>
      <c r="AA425" s="170">
        <f t="shared" ref="AA425" si="376">Z425/(O425)^2</f>
        <v>1889.763876</v>
      </c>
      <c r="AB425" s="172">
        <v>4.8961705053088931</v>
      </c>
      <c r="AC425" s="167">
        <v>4.8879820074795495</v>
      </c>
      <c r="AD425" s="167">
        <v>5.1713860978837287</v>
      </c>
      <c r="AE425" s="173">
        <v>5.1713860978837287</v>
      </c>
      <c r="AF425" s="174">
        <v>0.39378577458455427</v>
      </c>
      <c r="AG425" s="175">
        <f t="shared" ref="AG425" si="377">20*LOG(AF425/100)</f>
        <v>-48.094799533943757</v>
      </c>
      <c r="AH425" s="172">
        <f t="shared" si="321"/>
        <v>10.015422462088669</v>
      </c>
      <c r="AI425" s="176">
        <f t="shared" si="322"/>
        <v>60.298851606709832</v>
      </c>
    </row>
    <row r="426" spans="1:35" ht="40.5" customHeight="1" x14ac:dyDescent="0.15">
      <c r="A426" s="556"/>
      <c r="B426" s="587" t="s">
        <v>386</v>
      </c>
      <c r="C426" s="541" t="s">
        <v>517</v>
      </c>
      <c r="D426" s="181" t="s">
        <v>404</v>
      </c>
      <c r="E426" s="178"/>
      <c r="F426" s="179">
        <v>41153</v>
      </c>
      <c r="G426" s="180">
        <v>499</v>
      </c>
      <c r="H426" s="181" t="s">
        <v>414</v>
      </c>
      <c r="I426" s="182">
        <v>6.2</v>
      </c>
      <c r="J426" s="183">
        <v>4.5</v>
      </c>
      <c r="K426" s="280" t="s">
        <v>521</v>
      </c>
      <c r="L426" s="182">
        <v>4000</v>
      </c>
      <c r="M426" s="183">
        <v>3000</v>
      </c>
      <c r="N426" s="185">
        <f>L426*M426/1000000</f>
        <v>12</v>
      </c>
      <c r="O426" s="186">
        <f t="shared" si="320"/>
        <v>1.55</v>
      </c>
      <c r="P426" s="187">
        <v>49</v>
      </c>
      <c r="Q426" s="188">
        <v>21.1</v>
      </c>
      <c r="R426" s="188">
        <v>10.9</v>
      </c>
      <c r="S426" s="189">
        <v>183</v>
      </c>
      <c r="T426" s="187">
        <v>66</v>
      </c>
      <c r="U426" s="190">
        <v>539</v>
      </c>
      <c r="V426" s="190">
        <v>1702</v>
      </c>
      <c r="W426" s="189">
        <v>3547</v>
      </c>
      <c r="X426" s="187">
        <v>14848</v>
      </c>
      <c r="Y426" s="191">
        <f>X426/(O426)^2</f>
        <v>6180.228928199791</v>
      </c>
      <c r="Z426" s="192">
        <f>78*X426/T426</f>
        <v>17547.636363636364</v>
      </c>
      <c r="AA426" s="191">
        <f>Z426/(O426)^2</f>
        <v>7303.9069151452077</v>
      </c>
      <c r="AB426" s="193">
        <v>11.070038104399679</v>
      </c>
      <c r="AC426" s="188">
        <v>6.7870736127566405</v>
      </c>
      <c r="AD426" s="188">
        <v>5.3763246242691451</v>
      </c>
      <c r="AE426" s="194">
        <v>6.1372046991270226</v>
      </c>
      <c r="AF426" s="195">
        <v>0.84522672851306446</v>
      </c>
      <c r="AG426" s="196">
        <f>20*LOG(AF426/100)</f>
        <v>-41.460535555106475</v>
      </c>
      <c r="AH426" s="193">
        <f t="shared" si="321"/>
        <v>10.630400811686522</v>
      </c>
      <c r="AI426" s="197">
        <f t="shared" si="322"/>
        <v>64.001390204967521</v>
      </c>
    </row>
    <row r="427" spans="1:35" ht="40.5" customHeight="1" x14ac:dyDescent="0.15">
      <c r="A427" s="556"/>
      <c r="B427" s="588"/>
      <c r="C427" s="542"/>
      <c r="D427" s="157" t="s">
        <v>405</v>
      </c>
      <c r="E427" s="158"/>
      <c r="F427" s="159">
        <v>40695</v>
      </c>
      <c r="G427" s="160">
        <v>799</v>
      </c>
      <c r="H427" s="157" t="s">
        <v>414</v>
      </c>
      <c r="I427" s="161">
        <v>6.2</v>
      </c>
      <c r="J427" s="162">
        <v>4.5999999999999996</v>
      </c>
      <c r="K427" s="163" t="s">
        <v>521</v>
      </c>
      <c r="L427" s="161">
        <v>4000</v>
      </c>
      <c r="M427" s="162">
        <v>3000</v>
      </c>
      <c r="N427" s="164">
        <f>L427*M427/1000000</f>
        <v>12</v>
      </c>
      <c r="O427" s="165">
        <f t="shared" si="320"/>
        <v>1.55</v>
      </c>
      <c r="P427" s="166">
        <v>47</v>
      </c>
      <c r="Q427" s="167">
        <v>20.2</v>
      </c>
      <c r="R427" s="167">
        <v>11.1</v>
      </c>
      <c r="S427" s="168">
        <v>189</v>
      </c>
      <c r="T427" s="166">
        <v>92</v>
      </c>
      <c r="U427" s="169">
        <v>611</v>
      </c>
      <c r="V427" s="169">
        <v>2237</v>
      </c>
      <c r="W427" s="168">
        <v>4470</v>
      </c>
      <c r="X427" s="166">
        <v>9997</v>
      </c>
      <c r="Y427" s="170">
        <f>X427/(O427)^2</f>
        <v>4161.0822060353794</v>
      </c>
      <c r="Z427" s="171">
        <f>78*X427/T427</f>
        <v>8475.717391304348</v>
      </c>
      <c r="AA427" s="170">
        <f>Z427/(O427)^2</f>
        <v>3527.8740442473868</v>
      </c>
      <c r="AB427" s="172">
        <v>4.2167570026635994</v>
      </c>
      <c r="AC427" s="167">
        <v>5.4112130544851782</v>
      </c>
      <c r="AD427" s="167">
        <v>3.5044215849337399</v>
      </c>
      <c r="AE427" s="173">
        <v>2.6773642921847038</v>
      </c>
      <c r="AF427" s="174">
        <v>0.8503917938747626</v>
      </c>
      <c r="AG427" s="175">
        <f>20*LOG(AF427/100)</f>
        <v>-41.407618786536766</v>
      </c>
      <c r="AH427" s="172">
        <f t="shared" si="321"/>
        <v>10.972985882494591</v>
      </c>
      <c r="AI427" s="176">
        <f t="shared" si="322"/>
        <v>66.063957852565466</v>
      </c>
    </row>
    <row r="428" spans="1:35" ht="40.5" customHeight="1" x14ac:dyDescent="0.15">
      <c r="A428" s="556"/>
      <c r="B428" s="593" t="s">
        <v>456</v>
      </c>
      <c r="C428" s="574" t="s">
        <v>223</v>
      </c>
      <c r="D428" s="493" t="s">
        <v>426</v>
      </c>
      <c r="E428" s="178"/>
      <c r="F428" s="179">
        <v>41640</v>
      </c>
      <c r="G428" s="180">
        <v>500</v>
      </c>
      <c r="H428" s="181" t="s">
        <v>140</v>
      </c>
      <c r="I428" s="182">
        <v>8.8000000000000007</v>
      </c>
      <c r="J428" s="183">
        <v>6.6</v>
      </c>
      <c r="K428" s="280" t="s">
        <v>521</v>
      </c>
      <c r="L428" s="182">
        <v>4000</v>
      </c>
      <c r="M428" s="183">
        <v>3000</v>
      </c>
      <c r="N428" s="185">
        <f t="shared" ref="N428" si="378">L428*M428/1000000</f>
        <v>12</v>
      </c>
      <c r="O428" s="186">
        <f t="shared" si="320"/>
        <v>2.2000000000000002</v>
      </c>
      <c r="P428" s="187"/>
      <c r="Q428" s="188"/>
      <c r="R428" s="188"/>
      <c r="S428" s="189"/>
      <c r="T428" s="187"/>
      <c r="U428" s="190"/>
      <c r="V428" s="190"/>
      <c r="W428" s="189"/>
      <c r="X428" s="187"/>
      <c r="Y428" s="191">
        <f t="shared" ref="Y428" si="379">X428/(O428)^2</f>
        <v>0</v>
      </c>
      <c r="Z428" s="192" t="e">
        <f t="shared" ref="Z428" si="380">78*X428/T428</f>
        <v>#DIV/0!</v>
      </c>
      <c r="AA428" s="191" t="e">
        <f t="shared" ref="AA428" si="381">Z428/(O428)^2</f>
        <v>#DIV/0!</v>
      </c>
      <c r="AB428" s="193"/>
      <c r="AC428" s="188"/>
      <c r="AD428" s="188"/>
      <c r="AE428" s="194"/>
      <c r="AF428" s="195"/>
      <c r="AG428" s="196" t="e">
        <f t="shared" ref="AG428" si="382">20*LOG(AF428/100)</f>
        <v>#NUM!</v>
      </c>
      <c r="AH428" s="193" t="e">
        <f t="shared" si="321"/>
        <v>#DIV/0!</v>
      </c>
      <c r="AI428" s="197" t="e">
        <f t="shared" si="322"/>
        <v>#DIV/0!</v>
      </c>
    </row>
    <row r="429" spans="1:35" ht="40.5" customHeight="1" x14ac:dyDescent="0.15">
      <c r="A429" s="556"/>
      <c r="B429" s="594"/>
      <c r="C429" s="562"/>
      <c r="D429" s="198" t="s">
        <v>430</v>
      </c>
      <c r="E429" s="138"/>
      <c r="F429" s="139">
        <v>41275</v>
      </c>
      <c r="G429" s="140">
        <v>400</v>
      </c>
      <c r="H429" s="137" t="s">
        <v>414</v>
      </c>
      <c r="I429" s="141">
        <v>6.4</v>
      </c>
      <c r="J429" s="142">
        <v>4.8</v>
      </c>
      <c r="K429" s="143" t="s">
        <v>521</v>
      </c>
      <c r="L429" s="141">
        <v>4608</v>
      </c>
      <c r="M429" s="142">
        <v>3456</v>
      </c>
      <c r="N429" s="144">
        <f t="shared" ref="N429:N430" si="383">L429*M429/1000000</f>
        <v>15.925248</v>
      </c>
      <c r="O429" s="145">
        <f t="shared" si="320"/>
        <v>1.3888888888888888</v>
      </c>
      <c r="P429" s="146"/>
      <c r="Q429" s="147"/>
      <c r="R429" s="147"/>
      <c r="S429" s="148"/>
      <c r="T429" s="146"/>
      <c r="U429" s="149"/>
      <c r="V429" s="149"/>
      <c r="W429" s="148"/>
      <c r="X429" s="146"/>
      <c r="Y429" s="150">
        <f t="shared" ref="Y429:Y430" si="384">X429/(O429)^2</f>
        <v>0</v>
      </c>
      <c r="Z429" s="151" t="e">
        <f t="shared" ref="Z429:Z430" si="385">78*X429/T429</f>
        <v>#DIV/0!</v>
      </c>
      <c r="AA429" s="150" t="e">
        <f t="shared" ref="AA429:AA430" si="386">Z429/(O429)^2</f>
        <v>#DIV/0!</v>
      </c>
      <c r="AB429" s="152"/>
      <c r="AC429" s="147"/>
      <c r="AD429" s="147"/>
      <c r="AE429" s="153"/>
      <c r="AF429" s="154"/>
      <c r="AG429" s="155" t="e">
        <f t="shared" ref="AG429:AG430" si="387">20*LOG(AF429/100)</f>
        <v>#NUM!</v>
      </c>
      <c r="AH429" s="152" t="e">
        <f t="shared" si="321"/>
        <v>#DIV/0!</v>
      </c>
      <c r="AI429" s="156" t="e">
        <f t="shared" si="322"/>
        <v>#DIV/0!</v>
      </c>
    </row>
    <row r="430" spans="1:35" ht="40.5" customHeight="1" x14ac:dyDescent="0.15">
      <c r="A430" s="556"/>
      <c r="B430" s="594"/>
      <c r="C430" s="562"/>
      <c r="D430" s="198" t="s">
        <v>431</v>
      </c>
      <c r="E430" s="138"/>
      <c r="F430" s="139">
        <v>41275</v>
      </c>
      <c r="G430" s="140">
        <v>549</v>
      </c>
      <c r="H430" s="137" t="s">
        <v>414</v>
      </c>
      <c r="I430" s="141">
        <v>6.4</v>
      </c>
      <c r="J430" s="142">
        <v>4.8</v>
      </c>
      <c r="K430" s="143" t="s">
        <v>521</v>
      </c>
      <c r="L430" s="141">
        <v>4608</v>
      </c>
      <c r="M430" s="142">
        <v>3456</v>
      </c>
      <c r="N430" s="144">
        <f t="shared" si="383"/>
        <v>15.925248</v>
      </c>
      <c r="O430" s="145">
        <f t="shared" si="320"/>
        <v>1.3888888888888888</v>
      </c>
      <c r="P430" s="146"/>
      <c r="Q430" s="147"/>
      <c r="R430" s="147"/>
      <c r="S430" s="148"/>
      <c r="T430" s="146"/>
      <c r="U430" s="149"/>
      <c r="V430" s="149"/>
      <c r="W430" s="148"/>
      <c r="X430" s="146"/>
      <c r="Y430" s="150">
        <f t="shared" si="384"/>
        <v>0</v>
      </c>
      <c r="Z430" s="151" t="e">
        <f t="shared" si="385"/>
        <v>#DIV/0!</v>
      </c>
      <c r="AA430" s="150" t="e">
        <f t="shared" si="386"/>
        <v>#DIV/0!</v>
      </c>
      <c r="AB430" s="152"/>
      <c r="AC430" s="147"/>
      <c r="AD430" s="147"/>
      <c r="AE430" s="153"/>
      <c r="AF430" s="154"/>
      <c r="AG430" s="155" t="e">
        <f t="shared" si="387"/>
        <v>#NUM!</v>
      </c>
      <c r="AH430" s="152" t="e">
        <f t="shared" si="321"/>
        <v>#DIV/0!</v>
      </c>
      <c r="AI430" s="156" t="e">
        <f t="shared" si="322"/>
        <v>#DIV/0!</v>
      </c>
    </row>
    <row r="431" spans="1:35" ht="40.5" customHeight="1" x14ac:dyDescent="0.15">
      <c r="A431" s="556"/>
      <c r="B431" s="594"/>
      <c r="C431" s="562"/>
      <c r="D431" s="198" t="s">
        <v>433</v>
      </c>
      <c r="E431" s="138"/>
      <c r="F431" s="139">
        <v>41275</v>
      </c>
      <c r="G431" s="140">
        <v>399</v>
      </c>
      <c r="H431" s="137" t="s">
        <v>452</v>
      </c>
      <c r="I431" s="141">
        <v>6.2</v>
      </c>
      <c r="J431" s="142">
        <v>4.5</v>
      </c>
      <c r="K431" s="143" t="s">
        <v>521</v>
      </c>
      <c r="L431" s="141">
        <v>4608</v>
      </c>
      <c r="M431" s="142">
        <v>3456</v>
      </c>
      <c r="N431" s="144">
        <f t="shared" ref="N431:N438" si="388">L431*M431/1000000</f>
        <v>15.925248</v>
      </c>
      <c r="O431" s="145">
        <f t="shared" si="320"/>
        <v>1.3454861111111112</v>
      </c>
      <c r="P431" s="146"/>
      <c r="Q431" s="147"/>
      <c r="R431" s="147"/>
      <c r="S431" s="148"/>
      <c r="T431" s="146"/>
      <c r="U431" s="149"/>
      <c r="V431" s="149"/>
      <c r="W431" s="148"/>
      <c r="X431" s="146"/>
      <c r="Y431" s="150">
        <f t="shared" ref="Y431:Y438" si="389">X431/(O431)^2</f>
        <v>0</v>
      </c>
      <c r="Z431" s="151" t="e">
        <f t="shared" ref="Z431:Z438" si="390">78*X431/T431</f>
        <v>#DIV/0!</v>
      </c>
      <c r="AA431" s="150" t="e">
        <f t="shared" ref="AA431:AA438" si="391">Z431/(O431)^2</f>
        <v>#DIV/0!</v>
      </c>
      <c r="AB431" s="152"/>
      <c r="AC431" s="147"/>
      <c r="AD431" s="147"/>
      <c r="AE431" s="153"/>
      <c r="AF431" s="154"/>
      <c r="AG431" s="155" t="e">
        <f t="shared" ref="AG431:AG438" si="392">20*LOG(AF431/100)</f>
        <v>#NUM!</v>
      </c>
      <c r="AH431" s="152" t="e">
        <f t="shared" si="321"/>
        <v>#DIV/0!</v>
      </c>
      <c r="AI431" s="156" t="e">
        <f t="shared" si="322"/>
        <v>#DIV/0!</v>
      </c>
    </row>
    <row r="432" spans="1:35" ht="40.5" customHeight="1" x14ac:dyDescent="0.15">
      <c r="A432" s="556"/>
      <c r="B432" s="594"/>
      <c r="C432" s="562"/>
      <c r="D432" s="198" t="s">
        <v>437</v>
      </c>
      <c r="E432" s="138"/>
      <c r="F432" s="139">
        <v>41091</v>
      </c>
      <c r="G432" s="140">
        <v>349</v>
      </c>
      <c r="H432" s="137" t="s">
        <v>452</v>
      </c>
      <c r="I432" s="141">
        <v>6.4</v>
      </c>
      <c r="J432" s="142">
        <v>4.8</v>
      </c>
      <c r="K432" s="143" t="s">
        <v>521</v>
      </c>
      <c r="L432" s="141">
        <v>4613</v>
      </c>
      <c r="M432" s="142">
        <v>3485</v>
      </c>
      <c r="N432" s="144">
        <f t="shared" ref="N432:N437" si="393">L432*M432/1000000</f>
        <v>16.076305000000001</v>
      </c>
      <c r="O432" s="145">
        <f t="shared" si="320"/>
        <v>1.3873834814654238</v>
      </c>
      <c r="P432" s="146">
        <v>41</v>
      </c>
      <c r="Q432" s="147">
        <v>19.5</v>
      </c>
      <c r="R432" s="147">
        <v>10.9</v>
      </c>
      <c r="S432" s="148">
        <v>143</v>
      </c>
      <c r="T432" s="146">
        <v>109</v>
      </c>
      <c r="U432" s="149">
        <v>728</v>
      </c>
      <c r="V432" s="149">
        <v>3064</v>
      </c>
      <c r="W432" s="148">
        <v>3064</v>
      </c>
      <c r="X432" s="146">
        <v>5596</v>
      </c>
      <c r="Y432" s="150">
        <f t="shared" ref="Y432:Y437" si="394">X432/(O432)^2</f>
        <v>2907.2653155273438</v>
      </c>
      <c r="Z432" s="151">
        <f t="shared" ref="Z432:Z437" si="395">78*X432/T432</f>
        <v>4004.4770642201834</v>
      </c>
      <c r="AA432" s="150">
        <f t="shared" ref="AA432:AA437" si="396">Z432/(O432)^2</f>
        <v>2080.4283909278238</v>
      </c>
      <c r="AB432" s="152">
        <v>2.4525921600131451</v>
      </c>
      <c r="AC432" s="147">
        <v>1.7126204108288523</v>
      </c>
      <c r="AD432" s="147">
        <v>1.4080301285041983</v>
      </c>
      <c r="AE432" s="153">
        <v>1.4080301285041983</v>
      </c>
      <c r="AF432" s="154">
        <v>1.0232643609275662</v>
      </c>
      <c r="AG432" s="155">
        <f t="shared" ref="AG432:AG437" si="397">20*LOG(AF432/100)</f>
        <v>-39.800243031326346</v>
      </c>
      <c r="AH432" s="152">
        <f t="shared" si="321"/>
        <v>10.673090792248646</v>
      </c>
      <c r="AI432" s="156">
        <f t="shared" si="322"/>
        <v>64.258409498237754</v>
      </c>
    </row>
    <row r="433" spans="1:35" ht="40.5" customHeight="1" x14ac:dyDescent="0.15">
      <c r="A433" s="556"/>
      <c r="B433" s="594"/>
      <c r="C433" s="562"/>
      <c r="D433" s="198" t="s">
        <v>439</v>
      </c>
      <c r="E433" s="138"/>
      <c r="F433" s="139">
        <v>40909</v>
      </c>
      <c r="G433" s="140">
        <v>480</v>
      </c>
      <c r="H433" s="137" t="s">
        <v>452</v>
      </c>
      <c r="I433" s="141">
        <v>6.4</v>
      </c>
      <c r="J433" s="142">
        <v>4.8</v>
      </c>
      <c r="K433" s="143" t="s">
        <v>521</v>
      </c>
      <c r="L433" s="141">
        <v>4608</v>
      </c>
      <c r="M433" s="142">
        <v>3456</v>
      </c>
      <c r="N433" s="144">
        <f t="shared" si="393"/>
        <v>15.925248</v>
      </c>
      <c r="O433" s="145">
        <f t="shared" si="320"/>
        <v>1.3888888888888888</v>
      </c>
      <c r="P433" s="146"/>
      <c r="Q433" s="147"/>
      <c r="R433" s="147"/>
      <c r="S433" s="148"/>
      <c r="T433" s="146"/>
      <c r="U433" s="149"/>
      <c r="V433" s="149"/>
      <c r="W433" s="148"/>
      <c r="X433" s="146"/>
      <c r="Y433" s="150">
        <f t="shared" si="394"/>
        <v>0</v>
      </c>
      <c r="Z433" s="151" t="e">
        <f t="shared" si="395"/>
        <v>#DIV/0!</v>
      </c>
      <c r="AA433" s="150" t="e">
        <f t="shared" si="396"/>
        <v>#DIV/0!</v>
      </c>
      <c r="AB433" s="152"/>
      <c r="AC433" s="147"/>
      <c r="AD433" s="147"/>
      <c r="AE433" s="153"/>
      <c r="AF433" s="154"/>
      <c r="AG433" s="155" t="e">
        <f t="shared" si="397"/>
        <v>#NUM!</v>
      </c>
      <c r="AH433" s="152" t="e">
        <f t="shared" si="321"/>
        <v>#DIV/0!</v>
      </c>
      <c r="AI433" s="156" t="e">
        <f t="shared" si="322"/>
        <v>#DIV/0!</v>
      </c>
    </row>
    <row r="434" spans="1:35" ht="40.5" customHeight="1" x14ac:dyDescent="0.15">
      <c r="A434" s="556"/>
      <c r="B434" s="594"/>
      <c r="C434" s="562"/>
      <c r="D434" s="198" t="s">
        <v>440</v>
      </c>
      <c r="E434" s="138"/>
      <c r="F434" s="139">
        <v>40756</v>
      </c>
      <c r="G434" s="140">
        <v>500</v>
      </c>
      <c r="H434" s="137" t="s">
        <v>452</v>
      </c>
      <c r="I434" s="141">
        <v>6.4</v>
      </c>
      <c r="J434" s="142">
        <v>4.8</v>
      </c>
      <c r="K434" s="143" t="s">
        <v>521</v>
      </c>
      <c r="L434" s="141">
        <v>3262</v>
      </c>
      <c r="M434" s="142">
        <v>2464</v>
      </c>
      <c r="N434" s="144">
        <f t="shared" si="393"/>
        <v>8.0375680000000003</v>
      </c>
      <c r="O434" s="145">
        <f t="shared" si="320"/>
        <v>1.9619865113427344</v>
      </c>
      <c r="P434" s="146">
        <v>40</v>
      </c>
      <c r="Q434" s="147">
        <v>19.399999999999999</v>
      </c>
      <c r="R434" s="147">
        <v>10.8</v>
      </c>
      <c r="S434" s="148">
        <v>153</v>
      </c>
      <c r="T434" s="146">
        <v>104</v>
      </c>
      <c r="U434" s="149">
        <v>770</v>
      </c>
      <c r="V434" s="149">
        <v>3142</v>
      </c>
      <c r="W434" s="148">
        <v>3142</v>
      </c>
      <c r="X434" s="146">
        <v>6091</v>
      </c>
      <c r="Y434" s="150">
        <f t="shared" si="394"/>
        <v>1582.328188574219</v>
      </c>
      <c r="Z434" s="151">
        <f t="shared" si="395"/>
        <v>4568.25</v>
      </c>
      <c r="AA434" s="150">
        <f t="shared" si="396"/>
        <v>1186.7461414306642</v>
      </c>
      <c r="AB434" s="152">
        <v>3.2069748103935827</v>
      </c>
      <c r="AC434" s="147">
        <v>2.4982792228733208</v>
      </c>
      <c r="AD434" s="147">
        <v>2.6403393656401111</v>
      </c>
      <c r="AE434" s="153">
        <v>2.6403393656401111</v>
      </c>
      <c r="AF434" s="154">
        <v>1.1284657712943285</v>
      </c>
      <c r="AG434" s="155">
        <f t="shared" si="397"/>
        <v>-38.950232188763671</v>
      </c>
      <c r="AH434" s="152">
        <f t="shared" si="321"/>
        <v>10.476212867819154</v>
      </c>
      <c r="AI434" s="156">
        <f t="shared" si="322"/>
        <v>63.073086283490881</v>
      </c>
    </row>
    <row r="435" spans="1:35" ht="40.5" customHeight="1" x14ac:dyDescent="0.15">
      <c r="A435" s="556"/>
      <c r="B435" s="594"/>
      <c r="C435" s="562"/>
      <c r="D435" s="198" t="s">
        <v>441</v>
      </c>
      <c r="E435" s="138"/>
      <c r="F435" s="139">
        <v>40544</v>
      </c>
      <c r="G435" s="140">
        <v>450</v>
      </c>
      <c r="H435" s="137" t="s">
        <v>452</v>
      </c>
      <c r="I435" s="141">
        <v>6.4</v>
      </c>
      <c r="J435" s="142">
        <v>4.8</v>
      </c>
      <c r="K435" s="143" t="s">
        <v>521</v>
      </c>
      <c r="L435" s="141">
        <v>4613</v>
      </c>
      <c r="M435" s="142">
        <v>3485</v>
      </c>
      <c r="N435" s="144">
        <f t="shared" si="393"/>
        <v>16.076305000000001</v>
      </c>
      <c r="O435" s="145">
        <f t="shared" si="320"/>
        <v>1.3873834814654238</v>
      </c>
      <c r="P435" s="146">
        <v>39</v>
      </c>
      <c r="Q435" s="147">
        <v>19.2</v>
      </c>
      <c r="R435" s="147">
        <v>10.6</v>
      </c>
      <c r="S435" s="148">
        <v>158</v>
      </c>
      <c r="T435" s="146">
        <v>110</v>
      </c>
      <c r="U435" s="149">
        <v>797</v>
      </c>
      <c r="V435" s="149">
        <v>3175</v>
      </c>
      <c r="W435" s="148">
        <v>3175</v>
      </c>
      <c r="X435" s="146">
        <v>6086</v>
      </c>
      <c r="Y435" s="150">
        <f t="shared" si="394"/>
        <v>3161.8328645996094</v>
      </c>
      <c r="Z435" s="151">
        <f t="shared" si="395"/>
        <v>4315.5272727272732</v>
      </c>
      <c r="AA435" s="150">
        <f t="shared" si="396"/>
        <v>2242.0269403524503</v>
      </c>
      <c r="AB435" s="152">
        <v>3.3900608063146573</v>
      </c>
      <c r="AC435" s="147">
        <v>2.4328948784430589</v>
      </c>
      <c r="AD435" s="147">
        <v>2.6449602478752432</v>
      </c>
      <c r="AE435" s="153">
        <v>2.6449602478752432</v>
      </c>
      <c r="AF435" s="154">
        <v>0.87565900115939588</v>
      </c>
      <c r="AG435" s="155">
        <f t="shared" si="397"/>
        <v>-41.153299674501611</v>
      </c>
      <c r="AH435" s="152">
        <f t="shared" si="321"/>
        <v>10.314009973150783</v>
      </c>
      <c r="AI435" s="156">
        <f t="shared" si="322"/>
        <v>62.096527549916786</v>
      </c>
    </row>
    <row r="436" spans="1:35" ht="40.5" customHeight="1" x14ac:dyDescent="0.15">
      <c r="A436" s="556"/>
      <c r="B436" s="594"/>
      <c r="C436" s="562"/>
      <c r="D436" s="198" t="s">
        <v>442</v>
      </c>
      <c r="E436" s="138"/>
      <c r="F436" s="139">
        <v>40544</v>
      </c>
      <c r="G436" s="140">
        <v>435</v>
      </c>
      <c r="H436" s="137" t="s">
        <v>452</v>
      </c>
      <c r="I436" s="141">
        <v>6.4</v>
      </c>
      <c r="J436" s="142">
        <v>4.8</v>
      </c>
      <c r="K436" s="143" t="s">
        <v>521</v>
      </c>
      <c r="L436" s="141">
        <v>4608</v>
      </c>
      <c r="M436" s="142">
        <v>3456</v>
      </c>
      <c r="N436" s="144">
        <f t="shared" si="393"/>
        <v>15.925248</v>
      </c>
      <c r="O436" s="145">
        <f t="shared" si="320"/>
        <v>1.3888888888888888</v>
      </c>
      <c r="P436" s="146"/>
      <c r="Q436" s="147"/>
      <c r="R436" s="147"/>
      <c r="S436" s="148"/>
      <c r="T436" s="146"/>
      <c r="U436" s="149"/>
      <c r="V436" s="149"/>
      <c r="W436" s="148"/>
      <c r="X436" s="146"/>
      <c r="Y436" s="150">
        <f t="shared" si="394"/>
        <v>0</v>
      </c>
      <c r="Z436" s="151" t="e">
        <f t="shared" si="395"/>
        <v>#DIV/0!</v>
      </c>
      <c r="AA436" s="150" t="e">
        <f t="shared" si="396"/>
        <v>#DIV/0!</v>
      </c>
      <c r="AB436" s="152"/>
      <c r="AC436" s="147"/>
      <c r="AD436" s="147"/>
      <c r="AE436" s="153"/>
      <c r="AF436" s="154"/>
      <c r="AG436" s="155" t="e">
        <f t="shared" si="397"/>
        <v>#NUM!</v>
      </c>
      <c r="AH436" s="152" t="e">
        <f t="shared" si="321"/>
        <v>#DIV/0!</v>
      </c>
      <c r="AI436" s="156" t="e">
        <f t="shared" si="322"/>
        <v>#DIV/0!</v>
      </c>
    </row>
    <row r="437" spans="1:35" ht="40.5" customHeight="1" x14ac:dyDescent="0.15">
      <c r="A437" s="556"/>
      <c r="B437" s="595"/>
      <c r="C437" s="561"/>
      <c r="D437" s="437" t="s">
        <v>444</v>
      </c>
      <c r="E437" s="158"/>
      <c r="F437" s="159">
        <v>40210</v>
      </c>
      <c r="G437" s="160">
        <v>499</v>
      </c>
      <c r="H437" s="157" t="s">
        <v>452</v>
      </c>
      <c r="I437" s="161">
        <v>6.2</v>
      </c>
      <c r="J437" s="162">
        <v>4.5999999999999996</v>
      </c>
      <c r="K437" s="163" t="s">
        <v>521</v>
      </c>
      <c r="L437" s="161">
        <v>3648</v>
      </c>
      <c r="M437" s="162">
        <v>2736</v>
      </c>
      <c r="N437" s="164">
        <f t="shared" si="393"/>
        <v>9.9809280000000005</v>
      </c>
      <c r="O437" s="165">
        <f t="shared" si="320"/>
        <v>1.6995614035087721</v>
      </c>
      <c r="P437" s="166"/>
      <c r="Q437" s="167"/>
      <c r="R437" s="167"/>
      <c r="S437" s="168"/>
      <c r="T437" s="166"/>
      <c r="U437" s="169"/>
      <c r="V437" s="169"/>
      <c r="W437" s="168"/>
      <c r="X437" s="166"/>
      <c r="Y437" s="170">
        <f t="shared" si="394"/>
        <v>0</v>
      </c>
      <c r="Z437" s="171" t="e">
        <f t="shared" si="395"/>
        <v>#DIV/0!</v>
      </c>
      <c r="AA437" s="170" t="e">
        <f t="shared" si="396"/>
        <v>#DIV/0!</v>
      </c>
      <c r="AB437" s="172"/>
      <c r="AC437" s="167"/>
      <c r="AD437" s="167"/>
      <c r="AE437" s="173"/>
      <c r="AF437" s="174"/>
      <c r="AG437" s="175" t="e">
        <f t="shared" si="397"/>
        <v>#NUM!</v>
      </c>
      <c r="AH437" s="172" t="e">
        <f t="shared" si="321"/>
        <v>#DIV/0!</v>
      </c>
      <c r="AI437" s="176" t="e">
        <f t="shared" si="322"/>
        <v>#DIV/0!</v>
      </c>
    </row>
    <row r="438" spans="1:35" ht="40.5" customHeight="1" x14ac:dyDescent="0.15">
      <c r="A438" s="556"/>
      <c r="B438" s="585" t="s">
        <v>459</v>
      </c>
      <c r="C438" s="574" t="s">
        <v>223</v>
      </c>
      <c r="D438" s="442" t="s">
        <v>476</v>
      </c>
      <c r="E438" s="178"/>
      <c r="F438" s="179">
        <v>41153</v>
      </c>
      <c r="G438" s="180">
        <v>899</v>
      </c>
      <c r="H438" s="181" t="s">
        <v>482</v>
      </c>
      <c r="I438" s="182">
        <v>6.1</v>
      </c>
      <c r="J438" s="183">
        <v>4.5999999999999996</v>
      </c>
      <c r="K438" s="280" t="s">
        <v>521</v>
      </c>
      <c r="L438" s="182">
        <v>4000</v>
      </c>
      <c r="M438" s="183">
        <v>3000</v>
      </c>
      <c r="N438" s="185">
        <f t="shared" si="388"/>
        <v>12</v>
      </c>
      <c r="O438" s="186">
        <f t="shared" si="320"/>
        <v>1.5249999999999999</v>
      </c>
      <c r="P438" s="187"/>
      <c r="Q438" s="188"/>
      <c r="R438" s="188"/>
      <c r="S438" s="189"/>
      <c r="T438" s="187"/>
      <c r="U438" s="190"/>
      <c r="V438" s="190"/>
      <c r="W438" s="189"/>
      <c r="X438" s="187"/>
      <c r="Y438" s="191">
        <f t="shared" si="389"/>
        <v>0</v>
      </c>
      <c r="Z438" s="192" t="e">
        <f t="shared" si="390"/>
        <v>#DIV/0!</v>
      </c>
      <c r="AA438" s="191" t="e">
        <f t="shared" si="391"/>
        <v>#DIV/0!</v>
      </c>
      <c r="AB438" s="193"/>
      <c r="AC438" s="188"/>
      <c r="AD438" s="188"/>
      <c r="AE438" s="194"/>
      <c r="AF438" s="195"/>
      <c r="AG438" s="196" t="e">
        <f t="shared" si="392"/>
        <v>#NUM!</v>
      </c>
      <c r="AH438" s="193" t="e">
        <f t="shared" si="321"/>
        <v>#DIV/0!</v>
      </c>
      <c r="AI438" s="197" t="e">
        <f t="shared" si="322"/>
        <v>#DIV/0!</v>
      </c>
    </row>
    <row r="439" spans="1:35" ht="40.5" customHeight="1" thickBot="1" x14ac:dyDescent="0.2">
      <c r="A439" s="557"/>
      <c r="B439" s="586"/>
      <c r="C439" s="563"/>
      <c r="D439" s="533" t="s">
        <v>478</v>
      </c>
      <c r="E439" s="510"/>
      <c r="F439" s="511">
        <v>40878</v>
      </c>
      <c r="G439" s="512"/>
      <c r="H439" s="534" t="s">
        <v>482</v>
      </c>
      <c r="I439" s="514">
        <v>6.5</v>
      </c>
      <c r="J439" s="515">
        <v>4.3</v>
      </c>
      <c r="K439" s="516" t="s">
        <v>521</v>
      </c>
      <c r="L439" s="514">
        <v>4000</v>
      </c>
      <c r="M439" s="515">
        <v>3000</v>
      </c>
      <c r="N439" s="517">
        <f t="shared" ref="N439" si="398">L439*M439/1000000</f>
        <v>12</v>
      </c>
      <c r="O439" s="518">
        <f t="shared" si="320"/>
        <v>1.625</v>
      </c>
      <c r="P439" s="519"/>
      <c r="Q439" s="520"/>
      <c r="R439" s="520"/>
      <c r="S439" s="521"/>
      <c r="T439" s="519"/>
      <c r="U439" s="522"/>
      <c r="V439" s="522"/>
      <c r="W439" s="521"/>
      <c r="X439" s="519"/>
      <c r="Y439" s="523">
        <f t="shared" ref="Y439" si="399">X439/(O439)^2</f>
        <v>0</v>
      </c>
      <c r="Z439" s="524" t="e">
        <f t="shared" ref="Z439" si="400">78*X439/T439</f>
        <v>#DIV/0!</v>
      </c>
      <c r="AA439" s="523" t="e">
        <f t="shared" ref="AA439" si="401">Z439/(O439)^2</f>
        <v>#DIV/0!</v>
      </c>
      <c r="AB439" s="525"/>
      <c r="AC439" s="520"/>
      <c r="AD439" s="520"/>
      <c r="AE439" s="526"/>
      <c r="AF439" s="527"/>
      <c r="AG439" s="528" t="e">
        <f t="shared" ref="AG439" si="402">20*LOG(AF439/100)</f>
        <v>#NUM!</v>
      </c>
      <c r="AH439" s="525" t="e">
        <f t="shared" si="321"/>
        <v>#DIV/0!</v>
      </c>
      <c r="AI439" s="529" t="e">
        <f t="shared" si="322"/>
        <v>#DIV/0!</v>
      </c>
    </row>
  </sheetData>
  <sheetProtection algorithmName="SHA-512" hashValue="I/K6Xr3clT0z0OaQpvHSrhb2M93kBH66h45mQjZeg0Z1pef/zqeQjP4285qq5pwxb3z+EAIscE9u7A45FXPOSg==" saltValue="leE13GeGwptV0Hv8MSyNzQ==" spinCount="100000" sheet="1" objects="1" scenarios="1" selectLockedCells="1"/>
  <mergeCells count="119">
    <mergeCell ref="AB4:AE4"/>
    <mergeCell ref="B121:B151"/>
    <mergeCell ref="C121:C150"/>
    <mergeCell ref="B197:B216"/>
    <mergeCell ref="C197:C215"/>
    <mergeCell ref="C221:C234"/>
    <mergeCell ref="C235:C239"/>
    <mergeCell ref="T4:W4"/>
    <mergeCell ref="M3:M4"/>
    <mergeCell ref="C152:C176"/>
    <mergeCell ref="C8:C10"/>
    <mergeCell ref="B8:B10"/>
    <mergeCell ref="B78:B81"/>
    <mergeCell ref="B5:B7"/>
    <mergeCell ref="B12:B28"/>
    <mergeCell ref="C5:C7"/>
    <mergeCell ref="C2:C4"/>
    <mergeCell ref="P2:S2"/>
    <mergeCell ref="P3:P4"/>
    <mergeCell ref="Q3:Q4"/>
    <mergeCell ref="R3:R4"/>
    <mergeCell ref="S3:S4"/>
    <mergeCell ref="G2:G4"/>
    <mergeCell ref="L3:L4"/>
    <mergeCell ref="C265:C294"/>
    <mergeCell ref="B358:B364"/>
    <mergeCell ref="C358:C364"/>
    <mergeCell ref="C262:C263"/>
    <mergeCell ref="B349:B357"/>
    <mergeCell ref="B67:B77"/>
    <mergeCell ref="C67:C76"/>
    <mergeCell ref="B262:B263"/>
    <mergeCell ref="C112:C120"/>
    <mergeCell ref="B256:B261"/>
    <mergeCell ref="A329:A366"/>
    <mergeCell ref="B329:B334"/>
    <mergeCell ref="C329:C334"/>
    <mergeCell ref="C297:C306"/>
    <mergeCell ref="C295:C296"/>
    <mergeCell ref="C346:C348"/>
    <mergeCell ref="B335:B348"/>
    <mergeCell ref="C335:C345"/>
    <mergeCell ref="C307:C327"/>
    <mergeCell ref="C349:C357"/>
    <mergeCell ref="K2:K4"/>
    <mergeCell ref="C29:C44"/>
    <mergeCell ref="A5:A11"/>
    <mergeCell ref="A78:A82"/>
    <mergeCell ref="A83:A261"/>
    <mergeCell ref="B83:B120"/>
    <mergeCell ref="A12:A77"/>
    <mergeCell ref="C12:C26"/>
    <mergeCell ref="C45:C46"/>
    <mergeCell ref="B29:B46"/>
    <mergeCell ref="A2:A4"/>
    <mergeCell ref="C177:C196"/>
    <mergeCell ref="C51:C61"/>
    <mergeCell ref="C256:C260"/>
    <mergeCell ref="C78:C81"/>
    <mergeCell ref="C62:C64"/>
    <mergeCell ref="C83:C111"/>
    <mergeCell ref="C393:C397"/>
    <mergeCell ref="C421:C425"/>
    <mergeCell ref="B428:B437"/>
    <mergeCell ref="B386:B392"/>
    <mergeCell ref="AH2:AI2"/>
    <mergeCell ref="C241:C255"/>
    <mergeCell ref="C219:C220"/>
    <mergeCell ref="C217:C218"/>
    <mergeCell ref="B217:B218"/>
    <mergeCell ref="B219:B239"/>
    <mergeCell ref="B240:B255"/>
    <mergeCell ref="I2:J2"/>
    <mergeCell ref="B152:B196"/>
    <mergeCell ref="AF2:AG2"/>
    <mergeCell ref="Z2:AA2"/>
    <mergeCell ref="X2:Y2"/>
    <mergeCell ref="AB2:AE2"/>
    <mergeCell ref="B47:B64"/>
    <mergeCell ref="C47:C50"/>
    <mergeCell ref="D2:E4"/>
    <mergeCell ref="B2:B4"/>
    <mergeCell ref="I4:J4"/>
    <mergeCell ref="H2:H4"/>
    <mergeCell ref="T2:W2"/>
    <mergeCell ref="B438:B439"/>
    <mergeCell ref="B426:B427"/>
    <mergeCell ref="B421:B425"/>
    <mergeCell ref="C428:C437"/>
    <mergeCell ref="B406:B407"/>
    <mergeCell ref="C406:C407"/>
    <mergeCell ref="C404:C405"/>
    <mergeCell ref="C401:C402"/>
    <mergeCell ref="B411:B420"/>
    <mergeCell ref="C411:C420"/>
    <mergeCell ref="B367:B374"/>
    <mergeCell ref="C426:C427"/>
    <mergeCell ref="B401:B403"/>
    <mergeCell ref="B404:B405"/>
    <mergeCell ref="O2:O3"/>
    <mergeCell ref="F2:F4"/>
    <mergeCell ref="L2:N2"/>
    <mergeCell ref="C27:C28"/>
    <mergeCell ref="A408:A439"/>
    <mergeCell ref="B408:B409"/>
    <mergeCell ref="C408:C409"/>
    <mergeCell ref="C375:C385"/>
    <mergeCell ref="C367:C374"/>
    <mergeCell ref="B375:B385"/>
    <mergeCell ref="A262:A328"/>
    <mergeCell ref="A375:A407"/>
    <mergeCell ref="A367:A374"/>
    <mergeCell ref="C386:C392"/>
    <mergeCell ref="B398:B400"/>
    <mergeCell ref="C398:C400"/>
    <mergeCell ref="B393:B397"/>
    <mergeCell ref="B264:B296"/>
    <mergeCell ref="B297:B327"/>
    <mergeCell ref="C438:C439"/>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sheetPr>
  <dimension ref="A1:G232"/>
  <sheetViews>
    <sheetView zoomScaleNormal="100" workbookViewId="0"/>
  </sheetViews>
  <sheetFormatPr defaultColWidth="9" defaultRowHeight="21" x14ac:dyDescent="0.15"/>
  <cols>
    <col min="1" max="1" width="7.125" style="61" customWidth="1"/>
    <col min="2" max="2" width="13.5" style="61" bestFit="1" customWidth="1"/>
    <col min="3" max="3" width="23" style="61" bestFit="1" customWidth="1"/>
    <col min="4" max="7" width="25.25" style="61" bestFit="1" customWidth="1"/>
    <col min="8" max="8" width="19.625" style="61" customWidth="1"/>
    <col min="9" max="16384" width="9" style="61"/>
  </cols>
  <sheetData>
    <row r="1" spans="1:1" x14ac:dyDescent="0.15">
      <c r="A1" s="61" t="s">
        <v>565</v>
      </c>
    </row>
    <row r="2" spans="1:1" ht="22.5" x14ac:dyDescent="0.15">
      <c r="A2" s="61" t="s">
        <v>563</v>
      </c>
    </row>
    <row r="3" spans="1:1" x14ac:dyDescent="0.15">
      <c r="A3" s="61" t="s">
        <v>564</v>
      </c>
    </row>
    <row r="8" spans="1:1" x14ac:dyDescent="0.15">
      <c r="A8" s="61" t="s">
        <v>531</v>
      </c>
    </row>
    <row r="12" spans="1:1" x14ac:dyDescent="0.15">
      <c r="A12" s="61" t="s">
        <v>702</v>
      </c>
    </row>
    <row r="17" spans="1:1" x14ac:dyDescent="0.15">
      <c r="A17" s="61" t="s">
        <v>573</v>
      </c>
    </row>
    <row r="35" spans="1:1" x14ac:dyDescent="0.15">
      <c r="A35" s="61" t="s">
        <v>569</v>
      </c>
    </row>
    <row r="36" spans="1:1" x14ac:dyDescent="0.15">
      <c r="A36" s="61" t="s">
        <v>567</v>
      </c>
    </row>
    <row r="38" spans="1:1" x14ac:dyDescent="0.15">
      <c r="A38" s="61" t="s">
        <v>703</v>
      </c>
    </row>
    <row r="39" spans="1:1" x14ac:dyDescent="0.15">
      <c r="A39" s="61" t="s">
        <v>570</v>
      </c>
    </row>
    <row r="41" spans="1:1" x14ac:dyDescent="0.15">
      <c r="A41" s="61" t="s">
        <v>568</v>
      </c>
    </row>
    <row r="42" spans="1:1" x14ac:dyDescent="0.15">
      <c r="A42" s="61" t="s">
        <v>704</v>
      </c>
    </row>
    <row r="44" spans="1:1" x14ac:dyDescent="0.15">
      <c r="A44" s="61" t="s">
        <v>562</v>
      </c>
    </row>
    <row r="45" spans="1:1" x14ac:dyDescent="0.15">
      <c r="A45" s="61" t="s">
        <v>571</v>
      </c>
    </row>
    <row r="46" spans="1:1" x14ac:dyDescent="0.15">
      <c r="A46" s="61" t="s">
        <v>572</v>
      </c>
    </row>
    <row r="48" spans="1:1" x14ac:dyDescent="0.15">
      <c r="A48" s="64" t="s">
        <v>701</v>
      </c>
    </row>
    <row r="76" spans="1:1" x14ac:dyDescent="0.15">
      <c r="A76" s="61" t="s">
        <v>593</v>
      </c>
    </row>
    <row r="77" spans="1:1" ht="22.5" x14ac:dyDescent="0.15">
      <c r="A77" s="61" t="s">
        <v>543</v>
      </c>
    </row>
    <row r="81" spans="1:1" x14ac:dyDescent="0.15">
      <c r="A81" s="61" t="s">
        <v>705</v>
      </c>
    </row>
    <row r="83" spans="1:1" ht="22.5" x14ac:dyDescent="0.15">
      <c r="A83" s="61" t="s">
        <v>566</v>
      </c>
    </row>
    <row r="84" spans="1:1" ht="22.5" x14ac:dyDescent="0.15">
      <c r="A84" s="61" t="s">
        <v>544</v>
      </c>
    </row>
    <row r="88" spans="1:1" ht="22.5" x14ac:dyDescent="0.15">
      <c r="A88" s="61" t="s">
        <v>545</v>
      </c>
    </row>
    <row r="89" spans="1:1" ht="22.5" x14ac:dyDescent="0.15">
      <c r="A89" s="61" t="s">
        <v>574</v>
      </c>
    </row>
    <row r="94" spans="1:1" x14ac:dyDescent="0.15">
      <c r="A94" s="61" t="s">
        <v>588</v>
      </c>
    </row>
    <row r="122" spans="1:1" ht="22.5" x14ac:dyDescent="0.15">
      <c r="A122" s="61" t="s">
        <v>575</v>
      </c>
    </row>
    <row r="123" spans="1:1" x14ac:dyDescent="0.15">
      <c r="A123" s="61" t="s">
        <v>530</v>
      </c>
    </row>
    <row r="128" spans="1:1" x14ac:dyDescent="0.15">
      <c r="A128" s="61" t="s">
        <v>531</v>
      </c>
    </row>
    <row r="132" spans="1:1" x14ac:dyDescent="0.15">
      <c r="A132" s="61" t="s">
        <v>532</v>
      </c>
    </row>
    <row r="137" spans="1:1" ht="22.5" x14ac:dyDescent="0.15">
      <c r="A137" s="61" t="s">
        <v>561</v>
      </c>
    </row>
    <row r="142" spans="1:1" x14ac:dyDescent="0.15">
      <c r="A142" s="61" t="s">
        <v>706</v>
      </c>
    </row>
    <row r="146" spans="1:1" x14ac:dyDescent="0.15">
      <c r="A146" s="61" t="s">
        <v>546</v>
      </c>
    </row>
    <row r="150" spans="1:1" ht="22.5" x14ac:dyDescent="0.15">
      <c r="A150" s="61" t="s">
        <v>576</v>
      </c>
    </row>
    <row r="154" spans="1:1" x14ac:dyDescent="0.15">
      <c r="A154" s="61" t="s">
        <v>533</v>
      </c>
    </row>
    <row r="158" spans="1:1" ht="22.5" x14ac:dyDescent="0.15">
      <c r="A158" s="61" t="s">
        <v>577</v>
      </c>
    </row>
    <row r="159" spans="1:1" ht="22.5" x14ac:dyDescent="0.15">
      <c r="A159" s="61" t="s">
        <v>707</v>
      </c>
    </row>
    <row r="160" spans="1:1" x14ac:dyDescent="0.15">
      <c r="A160" s="61" t="s">
        <v>708</v>
      </c>
    </row>
    <row r="162" spans="1:7" x14ac:dyDescent="0.15">
      <c r="A162" s="61" t="s">
        <v>579</v>
      </c>
    </row>
    <row r="163" spans="1:7" ht="22.5" x14ac:dyDescent="0.15">
      <c r="A163" s="61" t="s">
        <v>589</v>
      </c>
    </row>
    <row r="164" spans="1:7" ht="21.75" thickBot="1" x14ac:dyDescent="0.2"/>
    <row r="165" spans="1:7" ht="23.25" thickBot="1" x14ac:dyDescent="0.2">
      <c r="B165" s="706" t="s">
        <v>534</v>
      </c>
      <c r="C165" s="707"/>
      <c r="D165" s="708" t="s">
        <v>578</v>
      </c>
      <c r="E165" s="709"/>
      <c r="F165" s="709"/>
      <c r="G165" s="710"/>
    </row>
    <row r="166" spans="1:7" ht="22.5" x14ac:dyDescent="0.15">
      <c r="B166" s="711"/>
      <c r="C166" s="712"/>
      <c r="D166" s="70" t="s">
        <v>536</v>
      </c>
      <c r="E166" s="70" t="s">
        <v>537</v>
      </c>
      <c r="F166" s="70" t="s">
        <v>538</v>
      </c>
      <c r="G166" s="71" t="s">
        <v>539</v>
      </c>
    </row>
    <row r="167" spans="1:7" ht="22.5" x14ac:dyDescent="0.15">
      <c r="B167" s="703" t="s">
        <v>540</v>
      </c>
      <c r="C167" s="65" t="s">
        <v>535</v>
      </c>
      <c r="D167" s="63" t="s">
        <v>548</v>
      </c>
      <c r="E167" s="63" t="s">
        <v>549</v>
      </c>
      <c r="F167" s="63" t="s">
        <v>550</v>
      </c>
      <c r="G167" s="66" t="s">
        <v>551</v>
      </c>
    </row>
    <row r="168" spans="1:7" ht="22.5" x14ac:dyDescent="0.15">
      <c r="B168" s="704"/>
      <c r="C168" s="65" t="s">
        <v>30</v>
      </c>
      <c r="D168" s="63" t="s">
        <v>552</v>
      </c>
      <c r="E168" s="63" t="s">
        <v>553</v>
      </c>
      <c r="F168" s="63" t="s">
        <v>554</v>
      </c>
      <c r="G168" s="66" t="s">
        <v>555</v>
      </c>
    </row>
    <row r="169" spans="1:7" ht="23.25" thickBot="1" x14ac:dyDescent="0.2">
      <c r="B169" s="705"/>
      <c r="C169" s="67" t="s">
        <v>31</v>
      </c>
      <c r="D169" s="68" t="s">
        <v>556</v>
      </c>
      <c r="E169" s="68" t="s">
        <v>557</v>
      </c>
      <c r="F169" s="68" t="s">
        <v>558</v>
      </c>
      <c r="G169" s="69" t="s">
        <v>559</v>
      </c>
    </row>
    <row r="171" spans="1:7" x14ac:dyDescent="0.15">
      <c r="A171" s="61" t="s">
        <v>586</v>
      </c>
    </row>
    <row r="177" spans="1:6" x14ac:dyDescent="0.15">
      <c r="A177" s="61" t="s">
        <v>541</v>
      </c>
    </row>
    <row r="183" spans="1:6" x14ac:dyDescent="0.15">
      <c r="A183" s="61" t="s">
        <v>547</v>
      </c>
      <c r="F183" s="62"/>
    </row>
    <row r="184" spans="1:6" x14ac:dyDescent="0.15">
      <c r="A184" s="61" t="s">
        <v>542</v>
      </c>
    </row>
    <row r="191" spans="1:6" ht="22.5" x14ac:dyDescent="0.15">
      <c r="A191" s="61" t="s">
        <v>590</v>
      </c>
    </row>
    <row r="192" spans="1:6" ht="22.5" x14ac:dyDescent="0.15">
      <c r="A192" s="72" t="s">
        <v>581</v>
      </c>
    </row>
    <row r="194" spans="1:1" x14ac:dyDescent="0.15">
      <c r="A194" s="61" t="s">
        <v>560</v>
      </c>
    </row>
    <row r="198" spans="1:1" ht="22.5" x14ac:dyDescent="0.15">
      <c r="A198" s="61" t="s">
        <v>580</v>
      </c>
    </row>
    <row r="202" spans="1:1" ht="22.5" x14ac:dyDescent="0.15">
      <c r="A202" s="61" t="s">
        <v>582</v>
      </c>
    </row>
    <row r="207" spans="1:1" x14ac:dyDescent="0.15">
      <c r="A207" s="61" t="s">
        <v>583</v>
      </c>
    </row>
    <row r="208" spans="1:1" x14ac:dyDescent="0.15">
      <c r="A208" s="61" t="s">
        <v>584</v>
      </c>
    </row>
    <row r="209" spans="1:1" x14ac:dyDescent="0.15">
      <c r="A209" s="61" t="s">
        <v>585</v>
      </c>
    </row>
    <row r="215" spans="1:1" ht="22.5" x14ac:dyDescent="0.15">
      <c r="A215" s="61" t="s">
        <v>587</v>
      </c>
    </row>
    <row r="221" spans="1:1" ht="22.5" x14ac:dyDescent="0.15">
      <c r="A221" s="61" t="s">
        <v>592</v>
      </c>
    </row>
    <row r="222" spans="1:1" ht="22.5" x14ac:dyDescent="0.15">
      <c r="A222" s="61" t="s">
        <v>591</v>
      </c>
    </row>
    <row r="225" spans="1:1" x14ac:dyDescent="0.15">
      <c r="A225" s="61" t="s">
        <v>594</v>
      </c>
    </row>
    <row r="226" spans="1:1" x14ac:dyDescent="0.15">
      <c r="A226" s="61" t="s">
        <v>624</v>
      </c>
    </row>
    <row r="227" spans="1:1" x14ac:dyDescent="0.15">
      <c r="A227" s="61" t="s">
        <v>623</v>
      </c>
    </row>
    <row r="228" spans="1:1" x14ac:dyDescent="0.15">
      <c r="A228" s="61" t="s">
        <v>627</v>
      </c>
    </row>
    <row r="229" spans="1:1" x14ac:dyDescent="0.15">
      <c r="A229" s="61" t="s">
        <v>625</v>
      </c>
    </row>
    <row r="230" spans="1:1" x14ac:dyDescent="0.15">
      <c r="A230" s="61" t="s">
        <v>626</v>
      </c>
    </row>
    <row r="231" spans="1:1" x14ac:dyDescent="0.15">
      <c r="A231" s="61" t="s">
        <v>628</v>
      </c>
    </row>
    <row r="232" spans="1:1" x14ac:dyDescent="0.15">
      <c r="A232" s="61" t="s">
        <v>629</v>
      </c>
    </row>
  </sheetData>
  <sheetProtection selectLockedCells="1"/>
  <mergeCells count="4">
    <mergeCell ref="B167:B169"/>
    <mergeCell ref="B165:C165"/>
    <mergeCell ref="D165:G165"/>
    <mergeCell ref="B166:C166"/>
  </mergeCells>
  <phoneticPr fontId="1"/>
  <pageMargins left="0.7" right="0.7" top="0.75" bottom="0.75" header="0.3" footer="0.3"/>
  <drawing r:id="rId1"/>
  <legacyDrawing r:id="rId2"/>
  <oleObjects>
    <mc:AlternateContent xmlns:mc="http://schemas.openxmlformats.org/markup-compatibility/2006">
      <mc:Choice Requires="x14">
        <oleObject progId="Presentation" shapeId="10241" r:id="rId3">
          <objectPr defaultSize="0" autoPict="0" r:id="rId4">
            <anchor moveWithCells="1">
              <from>
                <xdr:col>1</xdr:col>
                <xdr:colOff>247650</xdr:colOff>
                <xdr:row>95</xdr:row>
                <xdr:rowOff>38100</xdr:rowOff>
              </from>
              <to>
                <xdr:col>6</xdr:col>
                <xdr:colOff>581025</xdr:colOff>
                <xdr:row>119</xdr:row>
                <xdr:rowOff>152400</xdr:rowOff>
              </to>
            </anchor>
          </objectPr>
        </oleObject>
      </mc:Choice>
      <mc:Fallback>
        <oleObject progId="Presentation" shapeId="10241" r:id="rId3"/>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D2:P47"/>
  <sheetViews>
    <sheetView zoomScale="85" zoomScaleNormal="85" workbookViewId="0">
      <selection activeCell="H46" sqref="H46"/>
    </sheetView>
  </sheetViews>
  <sheetFormatPr defaultColWidth="9" defaultRowHeight="17.25" x14ac:dyDescent="0.15"/>
  <cols>
    <col min="1" max="1" width="8.875" style="86" customWidth="1"/>
    <col min="2" max="3" width="9" style="86"/>
    <col min="4" max="4" width="20" style="86" bestFit="1" customWidth="1"/>
    <col min="5" max="16" width="14" style="86" customWidth="1"/>
    <col min="17" max="16384" width="9" style="86"/>
  </cols>
  <sheetData>
    <row r="2" spans="4:16" ht="18" thickBot="1" x14ac:dyDescent="0.2">
      <c r="D2" s="721" t="s">
        <v>37</v>
      </c>
      <c r="E2" s="721"/>
      <c r="F2" s="721"/>
      <c r="G2" s="721"/>
      <c r="H2" s="721"/>
      <c r="I2" s="721"/>
      <c r="J2" s="721"/>
      <c r="K2" s="721"/>
      <c r="L2" s="721"/>
      <c r="M2" s="721"/>
      <c r="N2" s="721"/>
      <c r="O2" s="721"/>
      <c r="P2" s="721"/>
    </row>
    <row r="3" spans="4:16" x14ac:dyDescent="0.15">
      <c r="D3" s="73"/>
      <c r="E3" s="728" t="s">
        <v>32</v>
      </c>
      <c r="F3" s="729"/>
      <c r="G3" s="729"/>
      <c r="H3" s="729" t="s">
        <v>33</v>
      </c>
      <c r="I3" s="729"/>
      <c r="J3" s="729"/>
      <c r="K3" s="729" t="s">
        <v>34</v>
      </c>
      <c r="L3" s="729"/>
      <c r="M3" s="729"/>
      <c r="N3" s="729" t="s">
        <v>35</v>
      </c>
      <c r="O3" s="729"/>
      <c r="P3" s="730"/>
    </row>
    <row r="4" spans="4:16" ht="18" thickBot="1" x14ac:dyDescent="0.2">
      <c r="D4" s="74"/>
      <c r="E4" s="75" t="s">
        <v>3</v>
      </c>
      <c r="F4" s="76" t="s">
        <v>8</v>
      </c>
      <c r="G4" s="77" t="s">
        <v>9</v>
      </c>
      <c r="H4" s="78" t="s">
        <v>3</v>
      </c>
      <c r="I4" s="76" t="s">
        <v>8</v>
      </c>
      <c r="J4" s="77" t="s">
        <v>9</v>
      </c>
      <c r="K4" s="78" t="s">
        <v>3</v>
      </c>
      <c r="L4" s="76" t="s">
        <v>8</v>
      </c>
      <c r="M4" s="77" t="s">
        <v>9</v>
      </c>
      <c r="N4" s="78" t="s">
        <v>3</v>
      </c>
      <c r="O4" s="76" t="s">
        <v>8</v>
      </c>
      <c r="P4" s="79" t="s">
        <v>9</v>
      </c>
    </row>
    <row r="5" spans="4:16" x14ac:dyDescent="0.15">
      <c r="D5" s="80" t="s">
        <v>29</v>
      </c>
      <c r="E5" s="731">
        <f>E32</f>
        <v>83</v>
      </c>
      <c r="F5" s="1">
        <f>E36</f>
        <v>1.4E-2</v>
      </c>
      <c r="G5" s="2">
        <f>E42</f>
        <v>0</v>
      </c>
      <c r="H5" s="725">
        <f>E33</f>
        <v>681</v>
      </c>
      <c r="I5" s="1">
        <f>E39</f>
        <v>7.3999999999999996E-2</v>
      </c>
      <c r="J5" s="2">
        <f>E45</f>
        <v>0</v>
      </c>
      <c r="K5" s="725">
        <f>E34</f>
        <v>2509</v>
      </c>
      <c r="L5" s="1">
        <f>E40</f>
        <v>0.19900000000000001</v>
      </c>
      <c r="M5" s="2">
        <f>E46</f>
        <v>0</v>
      </c>
      <c r="N5" s="725">
        <f>E35</f>
        <v>35245</v>
      </c>
      <c r="O5" s="1">
        <f>E41</f>
        <v>3.5379999999999998</v>
      </c>
      <c r="P5" s="3">
        <f>E47</f>
        <v>0</v>
      </c>
    </row>
    <row r="6" spans="4:16" x14ac:dyDescent="0.15">
      <c r="D6" s="81" t="s">
        <v>30</v>
      </c>
      <c r="E6" s="732"/>
      <c r="F6" s="5">
        <f>E37</f>
        <v>5.5069999999999997</v>
      </c>
      <c r="G6" s="6">
        <f>E43</f>
        <v>33.700000000000003</v>
      </c>
      <c r="H6" s="726"/>
      <c r="I6" s="7"/>
      <c r="J6" s="8"/>
      <c r="K6" s="726"/>
      <c r="L6" s="7"/>
      <c r="M6" s="8"/>
      <c r="N6" s="726"/>
      <c r="O6" s="7"/>
      <c r="P6" s="9"/>
    </row>
    <row r="7" spans="4:16" ht="18" thickBot="1" x14ac:dyDescent="0.2">
      <c r="D7" s="82" t="s">
        <v>31</v>
      </c>
      <c r="E7" s="733"/>
      <c r="F7" s="11">
        <f>E38</f>
        <v>100</v>
      </c>
      <c r="G7" s="12">
        <f>E44</f>
        <v>44.3</v>
      </c>
      <c r="H7" s="727"/>
      <c r="I7" s="13"/>
      <c r="J7" s="14"/>
      <c r="K7" s="727"/>
      <c r="L7" s="13"/>
      <c r="M7" s="14"/>
      <c r="N7" s="727"/>
      <c r="O7" s="13"/>
      <c r="P7" s="15"/>
    </row>
    <row r="9" spans="4:16" ht="18" thickBot="1" x14ac:dyDescent="0.2">
      <c r="D9" s="720" t="s">
        <v>36</v>
      </c>
      <c r="E9" s="720"/>
      <c r="F9" s="720"/>
      <c r="G9" s="720"/>
      <c r="H9" s="720"/>
      <c r="J9" s="722" t="s">
        <v>39</v>
      </c>
      <c r="K9" s="722"/>
      <c r="L9" s="722"/>
    </row>
    <row r="10" spans="4:16" ht="18" thickBot="1" x14ac:dyDescent="0.2">
      <c r="D10" s="16"/>
      <c r="E10" s="83" t="s">
        <v>25</v>
      </c>
      <c r="F10" s="84" t="s">
        <v>26</v>
      </c>
      <c r="G10" s="84" t="s">
        <v>27</v>
      </c>
      <c r="H10" s="85" t="s">
        <v>28</v>
      </c>
    </row>
    <row r="11" spans="4:16" x14ac:dyDescent="0.15">
      <c r="D11" s="80" t="s">
        <v>29</v>
      </c>
      <c r="E11" s="27">
        <f>7.8^2*F5^2</f>
        <v>1.192464E-2</v>
      </c>
      <c r="F11" s="28">
        <f>-(10^(-G5/10))*7.8^2*F5^2</f>
        <v>-1.192464E-2</v>
      </c>
      <c r="G11" s="58">
        <f>100*E$5^2</f>
        <v>688900</v>
      </c>
      <c r="H11" s="29">
        <f>-78*E$5*F5</f>
        <v>-90.635999999999996</v>
      </c>
      <c r="J11" s="39">
        <f t="array" ref="J11:L13">MINVERSE(E11:G13)</f>
        <v>5.0746893919391659E-5</v>
      </c>
      <c r="K11" s="40">
        <v>-5.2549916804750228E-5</v>
      </c>
      <c r="L11" s="41">
        <v>1.8030228853585734E-6</v>
      </c>
    </row>
    <row r="12" spans="4:16" x14ac:dyDescent="0.15">
      <c r="D12" s="81" t="s">
        <v>30</v>
      </c>
      <c r="E12" s="30">
        <f>7.8^2*F6^2</f>
        <v>1845.0976611599997</v>
      </c>
      <c r="F12" s="31">
        <f>-(10^(-G6/10))*7.8^2*F6^2</f>
        <v>-0.78708087243957614</v>
      </c>
      <c r="G12" s="59">
        <f>100*E$5^2</f>
        <v>688900</v>
      </c>
      <c r="H12" s="32">
        <f>-78*E$5*F6</f>
        <v>-35652.317999999999</v>
      </c>
      <c r="J12" s="42">
        <v>1.4108541276917519</v>
      </c>
      <c r="K12" s="43">
        <v>-1.4151458197006315</v>
      </c>
      <c r="L12" s="44">
        <v>4.2916920088797187E-3</v>
      </c>
    </row>
    <row r="13" spans="4:16" ht="18" thickBot="1" x14ac:dyDescent="0.2">
      <c r="D13" s="82" t="s">
        <v>31</v>
      </c>
      <c r="E13" s="60">
        <f>7.8^2*F7^2</f>
        <v>608400</v>
      </c>
      <c r="F13" s="33">
        <f>-(10^(-G7/10))*7.8^2*F7^2</f>
        <v>-22.604203338271969</v>
      </c>
      <c r="G13" s="56">
        <f>100*E$5^2</f>
        <v>688900</v>
      </c>
      <c r="H13" s="57">
        <f>-78*E$5*F7</f>
        <v>-647400</v>
      </c>
      <c r="J13" s="45">
        <v>1.4760100485219872E-6</v>
      </c>
      <c r="K13" s="46">
        <v>-2.4494814644498494E-8</v>
      </c>
      <c r="L13" s="47">
        <v>7.4256614600011297E-11</v>
      </c>
    </row>
    <row r="15" spans="4:16" ht="18" thickBot="1" x14ac:dyDescent="0.2">
      <c r="D15" s="720" t="s">
        <v>38</v>
      </c>
      <c r="E15" s="720"/>
    </row>
    <row r="16" spans="4:16" x14ac:dyDescent="0.15">
      <c r="D16" s="20" t="s">
        <v>0</v>
      </c>
      <c r="E16" s="35">
        <f t="array" ref="E16:E18">MMULT(J11:L13,H11:H13)</f>
        <v>0.70164983333808051</v>
      </c>
      <c r="G16" s="17" t="s">
        <v>48</v>
      </c>
      <c r="H16" s="38">
        <f>SQRT(E16/E17)</f>
        <v>3.8414841847351673E-3</v>
      </c>
    </row>
    <row r="17" spans="4:8" x14ac:dyDescent="0.15">
      <c r="D17" s="4" t="s">
        <v>1</v>
      </c>
      <c r="E17" s="36">
        <v>47546.913199071379</v>
      </c>
      <c r="G17" s="18" t="s">
        <v>1</v>
      </c>
      <c r="H17" s="32">
        <f>E17</f>
        <v>47546.913199071379</v>
      </c>
    </row>
    <row r="18" spans="4:8" ht="18" thickBot="1" x14ac:dyDescent="0.2">
      <c r="D18" s="10" t="s">
        <v>2</v>
      </c>
      <c r="E18" s="37">
        <v>6.9144354200683115E-4</v>
      </c>
      <c r="G18" s="19" t="s">
        <v>49</v>
      </c>
      <c r="H18" s="34">
        <f>SQRT(E18*E17)</f>
        <v>5.7337602037282016</v>
      </c>
    </row>
    <row r="20" spans="4:8" ht="18" thickBot="1" x14ac:dyDescent="0.2">
      <c r="D20" s="720" t="s">
        <v>50</v>
      </c>
      <c r="E20" s="720"/>
      <c r="F20" s="720"/>
      <c r="G20" s="720"/>
    </row>
    <row r="21" spans="4:8" x14ac:dyDescent="0.15">
      <c r="D21" s="723" t="s">
        <v>40</v>
      </c>
      <c r="E21" s="724"/>
      <c r="F21" s="21" t="s">
        <v>47</v>
      </c>
      <c r="G21" s="48">
        <f>H17</f>
        <v>47546.913199071379</v>
      </c>
    </row>
    <row r="22" spans="4:8" x14ac:dyDescent="0.15">
      <c r="D22" s="713" t="s">
        <v>41</v>
      </c>
      <c r="E22" s="717"/>
      <c r="F22" s="22" t="s">
        <v>44</v>
      </c>
      <c r="G22" s="49">
        <f>78*G21/$E$5</f>
        <v>44682.641319609247</v>
      </c>
    </row>
    <row r="23" spans="4:8" x14ac:dyDescent="0.15">
      <c r="D23" s="713" t="s">
        <v>42</v>
      </c>
      <c r="E23" s="23" t="s">
        <v>7</v>
      </c>
      <c r="F23" s="714" t="s">
        <v>44</v>
      </c>
      <c r="G23" s="50">
        <f>H18</f>
        <v>5.7337602037282016</v>
      </c>
    </row>
    <row r="24" spans="4:8" x14ac:dyDescent="0.15">
      <c r="D24" s="713"/>
      <c r="E24" s="24" t="s">
        <v>10</v>
      </c>
      <c r="F24" s="715"/>
      <c r="G24" s="51">
        <f>SQRT((1-H16^2)*7.8^2*G21^2*I5^2-78*H5*G21*I5)/(10*H5)</f>
        <v>3.4943426417054781</v>
      </c>
    </row>
    <row r="25" spans="4:8" x14ac:dyDescent="0.15">
      <c r="D25" s="713"/>
      <c r="E25" s="24" t="s">
        <v>11</v>
      </c>
      <c r="F25" s="715"/>
      <c r="G25" s="51">
        <f>SQRT((1-H16^2)*7.8^2*G21^2*L5^2-78*K5*G21*L5)/(10*K5)</f>
        <v>2.3897302879729772</v>
      </c>
    </row>
    <row r="26" spans="4:8" x14ac:dyDescent="0.15">
      <c r="D26" s="713"/>
      <c r="E26" s="25" t="s">
        <v>12</v>
      </c>
      <c r="F26" s="716"/>
      <c r="G26" s="52">
        <f>SQRT((1-H16^2)*7.8^2*G21^2*O5^2-78*N5*G21*O5)/(10*N5)</f>
        <v>3.1838108977358637</v>
      </c>
    </row>
    <row r="27" spans="4:8" x14ac:dyDescent="0.15">
      <c r="D27" s="713" t="s">
        <v>43</v>
      </c>
      <c r="E27" s="717"/>
      <c r="F27" s="22" t="s">
        <v>45</v>
      </c>
      <c r="G27" s="53">
        <f>H16*100</f>
        <v>0.38414841847351672</v>
      </c>
    </row>
    <row r="28" spans="4:8" ht="18" thickBot="1" x14ac:dyDescent="0.2">
      <c r="D28" s="718"/>
      <c r="E28" s="719"/>
      <c r="F28" s="26" t="s">
        <v>46</v>
      </c>
      <c r="G28" s="54">
        <f>20*LOG(G27/100)</f>
        <v>-48.310019008967927</v>
      </c>
    </row>
    <row r="32" spans="4:8" x14ac:dyDescent="0.15">
      <c r="D32" s="55" t="s">
        <v>7</v>
      </c>
      <c r="E32" s="86">
        <v>83</v>
      </c>
    </row>
    <row r="33" spans="4:5" x14ac:dyDescent="0.15">
      <c r="D33" s="55" t="s">
        <v>4</v>
      </c>
      <c r="E33" s="86">
        <v>681</v>
      </c>
    </row>
    <row r="34" spans="4:5" x14ac:dyDescent="0.15">
      <c r="D34" s="55" t="s">
        <v>5</v>
      </c>
      <c r="E34" s="86">
        <v>2509</v>
      </c>
    </row>
    <row r="35" spans="4:5" x14ac:dyDescent="0.15">
      <c r="D35" s="55" t="s">
        <v>6</v>
      </c>
      <c r="E35" s="86">
        <v>35245</v>
      </c>
    </row>
    <row r="36" spans="4:5" x14ac:dyDescent="0.15">
      <c r="D36" s="55" t="s">
        <v>24</v>
      </c>
      <c r="E36" s="86">
        <v>1.4E-2</v>
      </c>
    </row>
    <row r="37" spans="4:5" x14ac:dyDescent="0.15">
      <c r="D37" s="55" t="s">
        <v>23</v>
      </c>
      <c r="E37" s="86">
        <v>5.5069999999999997</v>
      </c>
    </row>
    <row r="38" spans="4:5" x14ac:dyDescent="0.15">
      <c r="D38" s="55" t="s">
        <v>22</v>
      </c>
      <c r="E38" s="86">
        <v>100</v>
      </c>
    </row>
    <row r="39" spans="4:5" x14ac:dyDescent="0.15">
      <c r="D39" s="55" t="s">
        <v>13</v>
      </c>
      <c r="E39" s="86">
        <v>7.3999999999999996E-2</v>
      </c>
    </row>
    <row r="40" spans="4:5" x14ac:dyDescent="0.15">
      <c r="D40" s="55" t="s">
        <v>14</v>
      </c>
      <c r="E40" s="86">
        <v>0.19900000000000001</v>
      </c>
    </row>
    <row r="41" spans="4:5" x14ac:dyDescent="0.15">
      <c r="D41" s="55" t="s">
        <v>15</v>
      </c>
      <c r="E41" s="86">
        <v>3.5379999999999998</v>
      </c>
    </row>
    <row r="42" spans="4:5" x14ac:dyDescent="0.15">
      <c r="D42" s="55" t="s">
        <v>19</v>
      </c>
      <c r="E42" s="86">
        <v>0</v>
      </c>
    </row>
    <row r="43" spans="4:5" x14ac:dyDescent="0.15">
      <c r="D43" s="55" t="s">
        <v>20</v>
      </c>
      <c r="E43" s="86">
        <v>33.700000000000003</v>
      </c>
    </row>
    <row r="44" spans="4:5" x14ac:dyDescent="0.15">
      <c r="D44" s="55" t="s">
        <v>21</v>
      </c>
      <c r="E44" s="86">
        <v>44.3</v>
      </c>
    </row>
    <row r="45" spans="4:5" x14ac:dyDescent="0.15">
      <c r="D45" s="55" t="s">
        <v>16</v>
      </c>
      <c r="E45" s="86">
        <v>0</v>
      </c>
    </row>
    <row r="46" spans="4:5" x14ac:dyDescent="0.15">
      <c r="D46" s="55" t="s">
        <v>17</v>
      </c>
      <c r="E46" s="86">
        <v>0</v>
      </c>
    </row>
    <row r="47" spans="4:5" x14ac:dyDescent="0.15">
      <c r="D47" s="55" t="s">
        <v>18</v>
      </c>
      <c r="E47" s="86">
        <v>0</v>
      </c>
    </row>
  </sheetData>
  <sheetProtection selectLockedCells="1"/>
  <mergeCells count="18">
    <mergeCell ref="D2:P2"/>
    <mergeCell ref="D20:G20"/>
    <mergeCell ref="D15:E15"/>
    <mergeCell ref="J9:L9"/>
    <mergeCell ref="D21:E21"/>
    <mergeCell ref="K5:K7"/>
    <mergeCell ref="N5:N7"/>
    <mergeCell ref="E3:G3"/>
    <mergeCell ref="H3:J3"/>
    <mergeCell ref="K3:M3"/>
    <mergeCell ref="N3:P3"/>
    <mergeCell ref="E5:E7"/>
    <mergeCell ref="H5:H7"/>
    <mergeCell ref="D23:D26"/>
    <mergeCell ref="F23:F26"/>
    <mergeCell ref="D27:E28"/>
    <mergeCell ref="D9:H9"/>
    <mergeCell ref="D22:E22"/>
  </mergeCells>
  <phoneticPr fontId="1"/>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グラフ</vt:lpstr>
      </vt:variant>
      <vt:variant>
        <vt:i4>8</vt:i4>
      </vt:variant>
    </vt:vector>
  </HeadingPairs>
  <TitlesOfParts>
    <vt:vector size="11" baseType="lpstr">
      <vt:lpstr>Data</vt:lpstr>
      <vt:lpstr>計算方法説明</vt:lpstr>
      <vt:lpstr>計算Sheet</vt:lpstr>
      <vt:lpstr>画素数</vt:lpstr>
      <vt:lpstr>Cell Size</vt:lpstr>
      <vt:lpstr>感度電子数</vt:lpstr>
      <vt:lpstr>単位面積当たり感度電子数</vt:lpstr>
      <vt:lpstr>飽和電子数</vt:lpstr>
      <vt:lpstr>単位面積当たり飽和電子数</vt:lpstr>
      <vt:lpstr>Dark Noise(ISO800相当)</vt:lpstr>
      <vt:lpstr>単位面積当たり感度電子数vs飽和電子数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tomjerry</dc:creator>
  <cp:lastModifiedBy>nanolux</cp:lastModifiedBy>
  <dcterms:created xsi:type="dcterms:W3CDTF">2016-04-20T06:52:03Z</dcterms:created>
  <dcterms:modified xsi:type="dcterms:W3CDTF">2020-12-06T13:37:06Z</dcterms:modified>
</cp:coreProperties>
</file>